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activeTab="2"/>
  </bookViews>
  <sheets>
    <sheet name="113CKTC" sheetId="11" r:id="rId1"/>
    <sheet name="114CKTC" sheetId="12" r:id="rId2"/>
    <sheet name="115CKTC" sheetId="13" r:id="rId3"/>
  </sheets>
  <definedNames>
    <definedName name="dv">#REF!</definedName>
    <definedName name="h">#REF!</definedName>
    <definedName name="t">#REF!</definedName>
    <definedName name="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3" l="1"/>
  <c r="N18" i="13"/>
  <c r="G19" i="13"/>
  <c r="F21" i="13"/>
  <c r="F17" i="13"/>
  <c r="F16" i="13"/>
  <c r="D19" i="11"/>
  <c r="D18" i="11"/>
  <c r="D15" i="11"/>
  <c r="D14" i="11"/>
  <c r="F30" i="12"/>
  <c r="F29" i="12"/>
  <c r="F38" i="12"/>
  <c r="F39" i="12"/>
  <c r="C10" i="11" l="1"/>
  <c r="D16" i="11"/>
  <c r="E11" i="11"/>
  <c r="C12" i="11"/>
  <c r="D11" i="11"/>
  <c r="D13" i="11"/>
  <c r="D17" i="11"/>
  <c r="F19" i="13"/>
  <c r="G10" i="13"/>
  <c r="H10" i="13"/>
  <c r="D10" i="13"/>
  <c r="E10" i="13"/>
  <c r="C10" i="13"/>
  <c r="E20" i="13"/>
  <c r="L20" i="13"/>
  <c r="I20" i="13"/>
  <c r="C11" i="11"/>
  <c r="E24" i="12"/>
  <c r="E23" i="12" s="1"/>
  <c r="D12" i="11" s="1"/>
  <c r="F36" i="12"/>
  <c r="E37" i="12"/>
  <c r="D14" i="12"/>
  <c r="F14" i="12"/>
  <c r="F27" i="12"/>
  <c r="F24" i="12" s="1"/>
  <c r="F23" i="12" s="1"/>
  <c r="C37" i="12"/>
  <c r="H39" i="12"/>
  <c r="C19" i="11" l="1"/>
  <c r="C17" i="11" s="1"/>
  <c r="E17" i="11" s="1"/>
  <c r="N12" i="13"/>
  <c r="N15" i="13" s="1"/>
  <c r="F10" i="13"/>
  <c r="D10" i="11"/>
  <c r="E10" i="11" s="1"/>
  <c r="E12" i="11"/>
  <c r="C15" i="11"/>
  <c r="C39" i="12" l="1"/>
  <c r="D38" i="12"/>
  <c r="C14" i="11" s="1"/>
  <c r="C14" i="12"/>
  <c r="D22" i="12"/>
  <c r="E23" i="13"/>
  <c r="C20" i="11" s="1"/>
  <c r="C21" i="13"/>
  <c r="E19" i="13"/>
  <c r="G24" i="12" l="1"/>
  <c r="F25" i="12"/>
  <c r="H14" i="12"/>
  <c r="H22" i="12"/>
  <c r="H38" i="12"/>
  <c r="D24" i="12"/>
  <c r="C24" i="12"/>
  <c r="C23" i="12" s="1"/>
  <c r="D23" i="12"/>
  <c r="G21" i="12"/>
  <c r="G22" i="12"/>
  <c r="G39" i="12"/>
  <c r="G38" i="12"/>
  <c r="G33" i="12"/>
  <c r="G32" i="12"/>
  <c r="G23" i="12" s="1"/>
  <c r="G14" i="12"/>
  <c r="E20" i="11" l="1"/>
  <c r="E13" i="12"/>
  <c r="E12" i="12" s="1"/>
  <c r="F13" i="12"/>
  <c r="F12" i="12" s="1"/>
  <c r="D37" i="12"/>
  <c r="F37" i="12"/>
  <c r="C13" i="12"/>
  <c r="D21" i="12"/>
  <c r="H21" i="12" s="1"/>
  <c r="E19" i="11"/>
  <c r="L17" i="13"/>
  <c r="L19" i="13"/>
  <c r="L21" i="13"/>
  <c r="L23" i="13"/>
  <c r="L16" i="13"/>
  <c r="I17" i="13"/>
  <c r="I19" i="13"/>
  <c r="I21" i="13"/>
  <c r="I23" i="13"/>
  <c r="I16" i="13"/>
  <c r="E15" i="11"/>
  <c r="E14" i="11"/>
  <c r="E13" i="11" s="1"/>
  <c r="C13" i="11"/>
  <c r="D13" i="12" l="1"/>
  <c r="H37" i="12"/>
  <c r="C12" i="12"/>
  <c r="G13" i="12"/>
  <c r="G37" i="12"/>
  <c r="G12" i="12" l="1"/>
  <c r="D12" i="12"/>
  <c r="H12" i="12" s="1"/>
  <c r="H13" i="12"/>
</calcChain>
</file>

<file path=xl/sharedStrings.xml><?xml version="1.0" encoding="utf-8"?>
<sst xmlns="http://schemas.openxmlformats.org/spreadsheetml/2006/main" count="124" uniqueCount="94">
  <si>
    <t>NỘI DUNG</t>
  </si>
  <si>
    <t>TỔNG SỐ CHI</t>
  </si>
  <si>
    <t>STT</t>
  </si>
  <si>
    <t>SO SÁNH (%)</t>
  </si>
  <si>
    <t>THU NSNN</t>
  </si>
  <si>
    <t>THU NSX</t>
  </si>
  <si>
    <t>A</t>
  </si>
  <si>
    <t>B</t>
  </si>
  <si>
    <t>5=3/1</t>
  </si>
  <si>
    <t>6=4/2</t>
  </si>
  <si>
    <t>TỔNG THU</t>
  </si>
  <si>
    <t>I</t>
  </si>
  <si>
    <t xml:space="preserve">Các khoản thu 100% </t>
  </si>
  <si>
    <t>Phí, lệ phí</t>
  </si>
  <si>
    <t>Thu từ quỹ đất công ích và thu hoa lợi công sản khác</t>
  </si>
  <si>
    <t>Thu từ hoạt động kinh tế và sự nghiệp</t>
  </si>
  <si>
    <t>Thu phạt, tịch thu khác theo quy định</t>
  </si>
  <si>
    <t>Thu từ tài sản được xác lập quyền sở hữu của nhà nước theo quy định</t>
  </si>
  <si>
    <t>Đóng góp của nhân dân theo quy định</t>
  </si>
  <si>
    <t>Đóng góp tự nguyện của các tổ chức, cá nhân</t>
  </si>
  <si>
    <t>Thu khác</t>
  </si>
  <si>
    <t>II</t>
  </si>
  <si>
    <t>Các khoản thu phân chia theo tỷ lệ phần trăm (%)</t>
  </si>
  <si>
    <t>Các khoản thu phân chia</t>
  </si>
  <si>
    <t>- Thuế sử dụng đất phi nông nghiệp</t>
  </si>
  <si>
    <t>- Thuế sử dụng đất nông nghiệp thu từ hộ gia đình</t>
  </si>
  <si>
    <t>- Lệ phí môn bài thu từ cá nhân, hộ kinh doanh</t>
  </si>
  <si>
    <t>- Lệ phí trước bạ nhà, đất</t>
  </si>
  <si>
    <t>2</t>
  </si>
  <si>
    <t>Các khoản thu phân chia khác do cấp tỉnh quy định</t>
  </si>
  <si>
    <t>III</t>
  </si>
  <si>
    <t>Thu viện trợ không hoàn lại trực tiếp cho xã (nếu có)</t>
  </si>
  <si>
    <t>IV</t>
  </si>
  <si>
    <t>Thu chuyển nguồn</t>
  </si>
  <si>
    <t>V</t>
  </si>
  <si>
    <t>Thu kết dư ngân sách năm trước</t>
  </si>
  <si>
    <t>VI</t>
  </si>
  <si>
    <t>Thu bổ sung từ ngân sách cấp trên</t>
  </si>
  <si>
    <t>- Thu bổ sung cân đối</t>
  </si>
  <si>
    <t>- Thu bổ sung có mục tiêu</t>
  </si>
  <si>
    <t>TỔNG SỐ</t>
  </si>
  <si>
    <t>7=4/1</t>
  </si>
  <si>
    <t>8=5/2</t>
  </si>
  <si>
    <t>TỔNG CHI</t>
  </si>
  <si>
    <t xml:space="preserve">Trong đó </t>
  </si>
  <si>
    <t>Chi giáo dục</t>
  </si>
  <si>
    <t>Chi ứng dụng, chuyển giao công nghệ</t>
  </si>
  <si>
    <t>Chi y tế</t>
  </si>
  <si>
    <t>Chi văn hóa, thông tin</t>
  </si>
  <si>
    <t>Chi phát thanh, truyền thanh</t>
  </si>
  <si>
    <t>Chi thể dục thể thao</t>
  </si>
  <si>
    <t>Chi bảo vệ môi trường</t>
  </si>
  <si>
    <t>Chi các hoạt động kinh tế</t>
  </si>
  <si>
    <t xml:space="preserve">Chi hoạt động của cơ quan quản lý Nhà nước, Đảng, đoàn thể </t>
  </si>
  <si>
    <t>Chi cho công tác xã hội</t>
  </si>
  <si>
    <t>Chi khác</t>
  </si>
  <si>
    <t>Dự phòng ngân sách</t>
  </si>
  <si>
    <t>Biểu số 113/CK TC-NSNN</t>
  </si>
  <si>
    <t xml:space="preserve">DỰ TOÁN NĂM </t>
  </si>
  <si>
    <t>SO SÁNH</t>
  </si>
  <si>
    <t>3=2/1</t>
  </si>
  <si>
    <t xml:space="preserve">TỔNG SỐ THU </t>
  </si>
  <si>
    <t xml:space="preserve">Các khoản thu xã hưởng 100% </t>
  </si>
  <si>
    <t>Các khoản thu phân chia theo tỷ lệ (1)</t>
  </si>
  <si>
    <t>Thu bổ sung</t>
  </si>
  <si>
    <t>Chi đầu tư phát triển</t>
  </si>
  <si>
    <t>Chi thường xuyên</t>
  </si>
  <si>
    <t xml:space="preserve">Dự phòng </t>
  </si>
  <si>
    <t>Ghi chú: (1) Bao gồm 4 khoản thuế, lệ phí luật NSNN quy định cho ngân sách xã hưởng và những khoản thu ngân sách địa phương được hưởng dùng để phân chia theo tỷ lệ phần trăm (%) cho xã</t>
  </si>
  <si>
    <t>Biểu số 114/CK TC-NSNN</t>
  </si>
  <si>
    <t>Biểu số 115/CK TC-NSNN</t>
  </si>
  <si>
    <t>DỰ TOÁN NĂM</t>
  </si>
  <si>
    <t>XDCB</t>
  </si>
  <si>
    <t>TX</t>
  </si>
  <si>
    <t>10=6/3</t>
  </si>
  <si>
    <t>Tỉnh: Bắc Kạn</t>
  </si>
  <si>
    <t>Huyện: Chợ Đồn</t>
  </si>
  <si>
    <t>Xã: Bằng Phúc</t>
  </si>
  <si>
    <t>Đơn vị: nghìn đồng</t>
  </si>
  <si>
    <t>Thuế TNCN</t>
  </si>
  <si>
    <t>Thuế GTGT</t>
  </si>
  <si>
    <t>Thuế TTĐB</t>
  </si>
  <si>
    <t xml:space="preserve"> </t>
  </si>
  <si>
    <t>DỰ TOÁN NĂM 2023</t>
  </si>
  <si>
    <t>- Thuế thu nhập từ HĐSXKD</t>
  </si>
  <si>
    <t>ƯỚC THỰC HIỆN QUÝ II NĂM 2023</t>
  </si>
  <si>
    <t xml:space="preserve">Thu chuyển nguồn </t>
  </si>
  <si>
    <t>Đơn vị:đồng</t>
  </si>
  <si>
    <t>- Thuế thu nhập từ CN BĐS</t>
  </si>
  <si>
    <t>Đơn vị: đồng</t>
  </si>
  <si>
    <t>CÂN ĐỐI NGÂN SÁCH XÃ QUÝ III NĂM 2023</t>
  </si>
  <si>
    <t>ƯỚC THỰC HIỆN CHI NGÂN SÁCH XÃ QUÝ III NĂM 2023</t>
  </si>
  <si>
    <t>ƯỚC THỰC HIỆN THU NGÂN SÁCH XÃ QUÝ III NĂM 2023</t>
  </si>
  <si>
    <t>ƯỚC THỰC HIỆN QUÝ III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</si>
</sst>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_-;\-* #,##0.00\ _₫_-;_-* &quot;-&quot;??\ _₫_-;_-@_-"/>
    <numFmt numFmtId="165" formatCode="_-* #,##0\ _₫_-;\-* #,##0\ _₫_-;_-* &quot;-&quot;??\ _₫_-;_-@_-"/>
    <numFmt numFmtId="166" formatCode="_-* #,##0.000\ _₫_-;\-* #,##0.000\ _₫_-;_-* &quot;-&quot;??\ _₫_-;_-@_-"/>
    <numFmt numFmtId="167" formatCode="_-* #,##0.0000\ _₫_-;\-* #,##0.0000\ _₫_-;_-* &quot;-&quot;??\ _₫_-;_-@_-"/>
    <numFmt numFmtId="168" formatCode="0.0000"/>
    <numFmt numFmtId="169" formatCode="_-* #,##0.0\ _₫_-;\-* #,##0.0\ _₫_-;_-* &quot;-&quot;??\ _₫_-;_-@_-"/>
    <numFmt numFmtId="170" formatCode="_-* #,##0.000\ _₫_-;\-* #,##0.000\ _₫_-;_-* &quot;-&quot;???\ _₫_-;_-@_-"/>
    <numFmt numFmtId="171" formatCode="_-* #.#####.\ _₫_-;\-* #.#####.\ _₫_-;_-* &quot;-&quot;??\ _₫_-;_-@_ⴆ"/>
  </numFmts>
  <fonts count="21" x14ac:knownFonts="1">
    <font>
      <sz val="11"/>
      <color theme="1"/>
      <name val="Calibri"/>
      <family val="2"/>
      <charset val="163"/>
      <scheme val="minor"/>
    </font>
    <font>
      <sz val="11"/>
      <color theme="1"/>
      <name val="Calibri"/>
      <family val="2"/>
      <charset val="163"/>
      <scheme val="minor"/>
    </font>
    <font>
      <sz val="12"/>
      <name val="Calibri Light"/>
      <family val="1"/>
      <charset val="163"/>
      <scheme val="major"/>
    </font>
    <font>
      <sz val="14"/>
      <color theme="1"/>
      <name val="Times New Roman"/>
      <family val="1"/>
    </font>
    <font>
      <b/>
      <sz val="14"/>
      <color rgb="FF000000"/>
      <name val="Times New Roman"/>
      <family val="1"/>
    </font>
    <font>
      <sz val="11"/>
      <color theme="1"/>
      <name val="Times New Roman"/>
      <family val="1"/>
    </font>
    <font>
      <b/>
      <sz val="10"/>
      <name val="Times New Roman"/>
      <family val="1"/>
    </font>
    <font>
      <sz val="10"/>
      <name val="Times New Roman"/>
      <family val="1"/>
    </font>
    <font>
      <i/>
      <sz val="10"/>
      <name val="Times New Roman"/>
      <family val="1"/>
    </font>
    <font>
      <i/>
      <sz val="10"/>
      <color rgb="FF000000"/>
      <name val="Times New Roman"/>
      <family val="1"/>
    </font>
    <font>
      <b/>
      <sz val="10"/>
      <color rgb="FF000000"/>
      <name val="Times New Roman"/>
      <family val="1"/>
    </font>
    <font>
      <b/>
      <sz val="12"/>
      <color rgb="FF000000"/>
      <name val="Times New Roman"/>
      <family val="1"/>
    </font>
    <font>
      <sz val="12"/>
      <color theme="1"/>
      <name val="Times New Roman"/>
      <family val="1"/>
    </font>
    <font>
      <i/>
      <sz val="12"/>
      <color theme="1"/>
      <name val="Times New Roman"/>
      <family val="1"/>
    </font>
    <font>
      <b/>
      <sz val="12"/>
      <name val="Times New Roman"/>
      <family val="1"/>
    </font>
    <font>
      <sz val="12"/>
      <name val="Times New Roman"/>
      <family val="1"/>
    </font>
    <font>
      <sz val="8"/>
      <name val="Times New Roman"/>
      <family val="1"/>
    </font>
    <font>
      <b/>
      <sz val="8"/>
      <name val="Times New Roman"/>
      <family val="1"/>
    </font>
    <font>
      <sz val="10"/>
      <color theme="1"/>
      <name val="Times New Roman"/>
      <family val="1"/>
    </font>
    <font>
      <i/>
      <sz val="10"/>
      <color theme="1"/>
      <name val="Times New Roman"/>
      <family val="1"/>
    </font>
    <font>
      <b/>
      <sz val="11"/>
      <color rgb="FF000000"/>
      <name val="Times New Roman"/>
      <family val="1"/>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2">
    <xf numFmtId="0" fontId="0" fillId="0" borderId="0"/>
    <xf numFmtId="164" fontId="1" fillId="0" borderId="0" applyFont="0" applyFill="0" applyBorder="0" applyAlignment="0" applyProtection="0"/>
  </cellStyleXfs>
  <cellXfs count="79">
    <xf numFmtId="0" fontId="0" fillId="0" borderId="0" xfId="0"/>
    <xf numFmtId="165" fontId="0" fillId="0" borderId="0" xfId="0" applyNumberFormat="1"/>
    <xf numFmtId="0" fontId="0" fillId="0" borderId="0" xfId="0" applyFont="1"/>
    <xf numFmtId="0" fontId="2" fillId="0" borderId="0" xfId="0" applyFont="1" applyFill="1" applyBorder="1" applyAlignment="1">
      <alignment horizontal="center" vertical="center" wrapText="1"/>
    </xf>
    <xf numFmtId="170" fontId="0" fillId="0" borderId="0" xfId="0" applyNumberFormat="1" applyBorder="1"/>
    <xf numFmtId="3" fontId="0" fillId="0" borderId="0" xfId="0" applyNumberFormat="1" applyBorder="1"/>
    <xf numFmtId="0" fontId="0" fillId="0" borderId="0" xfId="0" applyBorder="1"/>
    <xf numFmtId="0" fontId="4" fillId="0" borderId="0" xfId="0" applyFont="1"/>
    <xf numFmtId="0" fontId="3" fillId="0" borderId="0" xfId="0" applyFont="1"/>
    <xf numFmtId="0" fontId="5" fillId="0" borderId="0" xfId="0" applyFont="1"/>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165" fontId="6" fillId="0" borderId="2" xfId="0" applyNumberFormat="1" applyFont="1" applyBorder="1" applyAlignment="1">
      <alignment vertical="center" wrapText="1"/>
    </xf>
    <xf numFmtId="0" fontId="6" fillId="0" borderId="2" xfId="0" applyFont="1" applyBorder="1" applyAlignment="1">
      <alignment vertical="center" wrapText="1"/>
    </xf>
    <xf numFmtId="0" fontId="7" fillId="0" borderId="2" xfId="0" applyFont="1" applyBorder="1" applyAlignment="1">
      <alignment vertical="center" wrapText="1"/>
    </xf>
    <xf numFmtId="165" fontId="7" fillId="0" borderId="2" xfId="1" applyNumberFormat="1" applyFont="1" applyBorder="1" applyAlignment="1">
      <alignment vertical="center" wrapText="1"/>
    </xf>
    <xf numFmtId="165" fontId="7" fillId="0" borderId="2" xfId="0" applyNumberFormat="1" applyFont="1" applyBorder="1" applyAlignment="1">
      <alignment vertical="center" wrapText="1"/>
    </xf>
    <xf numFmtId="0" fontId="8" fillId="0" borderId="2" xfId="0" applyFont="1" applyBorder="1" applyAlignment="1">
      <alignment vertical="center" wrapText="1"/>
    </xf>
    <xf numFmtId="167" fontId="7" fillId="0" borderId="2" xfId="1" applyNumberFormat="1" applyFont="1" applyBorder="1" applyAlignment="1">
      <alignment vertical="center" wrapText="1"/>
    </xf>
    <xf numFmtId="165" fontId="6" fillId="0" borderId="2" xfId="1" applyNumberFormat="1" applyFont="1" applyBorder="1" applyAlignment="1">
      <alignment vertical="center" wrapText="1"/>
    </xf>
    <xf numFmtId="0" fontId="10" fillId="0" borderId="0" xfId="0" applyFont="1"/>
    <xf numFmtId="0" fontId="11" fillId="0" borderId="0" xfId="0" applyFont="1" applyAlignment="1">
      <alignment horizontal="center"/>
    </xf>
    <xf numFmtId="0" fontId="12" fillId="0" borderId="0" xfId="0" applyFont="1"/>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3" fontId="7" fillId="0" borderId="1" xfId="0" applyNumberFormat="1" applyFont="1" applyBorder="1" applyAlignment="1">
      <alignment horizontal="right"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165" fontId="17" fillId="0" borderId="1" xfId="0" applyNumberFormat="1" applyFont="1" applyBorder="1" applyAlignment="1">
      <alignment horizontal="center" vertical="center" wrapText="1"/>
    </xf>
    <xf numFmtId="166" fontId="17"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1" xfId="0" applyFont="1" applyBorder="1" applyAlignment="1">
      <alignment vertical="center" wrapText="1"/>
    </xf>
    <xf numFmtId="3" fontId="17" fillId="0" borderId="1" xfId="0" applyNumberFormat="1" applyFont="1" applyBorder="1" applyAlignment="1">
      <alignment horizontal="right" vertical="center" wrapText="1"/>
    </xf>
    <xf numFmtId="0" fontId="16" fillId="0" borderId="1" xfId="0" applyFont="1" applyBorder="1" applyAlignment="1">
      <alignment vertical="center" wrapText="1"/>
    </xf>
    <xf numFmtId="3" fontId="16" fillId="0" borderId="1" xfId="0" applyNumberFormat="1" applyFont="1" applyBorder="1" applyAlignment="1">
      <alignment horizontal="right" vertical="center" wrapText="1"/>
    </xf>
    <xf numFmtId="165" fontId="16" fillId="0" borderId="1" xfId="1" applyNumberFormat="1" applyFont="1" applyBorder="1" applyAlignment="1">
      <alignment horizontal="right" vertical="center" wrapText="1"/>
    </xf>
    <xf numFmtId="0" fontId="16" fillId="0" borderId="1" xfId="0" applyFont="1" applyBorder="1" applyAlignment="1">
      <alignment horizontal="right" vertical="center" wrapText="1"/>
    </xf>
    <xf numFmtId="169" fontId="16" fillId="0" borderId="1" xfId="1" applyNumberFormat="1" applyFont="1" applyBorder="1" applyAlignment="1">
      <alignment horizontal="right" vertical="center" wrapText="1"/>
    </xf>
    <xf numFmtId="164" fontId="16" fillId="0" borderId="1" xfId="1" applyFont="1" applyBorder="1" applyAlignment="1">
      <alignment horizontal="right" vertical="center" wrapText="1"/>
    </xf>
    <xf numFmtId="0" fontId="16" fillId="0" borderId="1" xfId="0" quotePrefix="1" applyFont="1" applyBorder="1" applyAlignment="1">
      <alignment vertical="center" wrapText="1"/>
    </xf>
    <xf numFmtId="165" fontId="16" fillId="0" borderId="1" xfId="0" applyNumberFormat="1" applyFont="1" applyBorder="1" applyAlignment="1">
      <alignment horizontal="right" vertical="center" wrapText="1"/>
    </xf>
    <xf numFmtId="164" fontId="16" fillId="0" borderId="1" xfId="0" applyNumberFormat="1" applyFont="1" applyBorder="1" applyAlignment="1">
      <alignment horizontal="right" vertical="center" wrapText="1"/>
    </xf>
    <xf numFmtId="165" fontId="17" fillId="0" borderId="1" xfId="0" applyNumberFormat="1" applyFont="1" applyBorder="1" applyAlignment="1">
      <alignment horizontal="right" vertical="center" wrapText="1"/>
    </xf>
    <xf numFmtId="165" fontId="16" fillId="0" borderId="2" xfId="1" applyNumberFormat="1" applyFont="1" applyBorder="1" applyAlignment="1">
      <alignment vertical="center" wrapText="1"/>
    </xf>
    <xf numFmtId="166" fontId="16" fillId="0" borderId="1" xfId="0" applyNumberFormat="1" applyFont="1" applyBorder="1" applyAlignment="1">
      <alignment horizontal="center" vertical="center" wrapText="1"/>
    </xf>
    <xf numFmtId="164" fontId="16" fillId="0" borderId="1" xfId="0" applyNumberFormat="1" applyFont="1" applyBorder="1" applyAlignment="1">
      <alignment horizontal="center" vertical="center" wrapText="1"/>
    </xf>
    <xf numFmtId="0" fontId="18" fillId="0" borderId="0" xfId="0" applyFont="1"/>
    <xf numFmtId="0" fontId="18" fillId="0" borderId="3" xfId="0" applyFont="1" applyBorder="1" applyAlignment="1">
      <alignment horizontal="center"/>
    </xf>
    <xf numFmtId="0" fontId="7" fillId="0" borderId="1" xfId="0" applyFont="1" applyBorder="1" applyAlignment="1">
      <alignment horizontal="right" vertical="center" wrapText="1"/>
    </xf>
    <xf numFmtId="168" fontId="7" fillId="0" borderId="1" xfId="0" applyNumberFormat="1" applyFont="1" applyBorder="1" applyAlignment="1">
      <alignment horizontal="center" vertical="center" wrapText="1"/>
    </xf>
    <xf numFmtId="165" fontId="7" fillId="0" borderId="1" xfId="1"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20" fillId="0" borderId="0" xfId="0" applyFont="1"/>
    <xf numFmtId="165"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164" fontId="6" fillId="0" borderId="1" xfId="1" applyFont="1" applyBorder="1" applyAlignment="1">
      <alignment horizontal="center" vertical="center" wrapText="1"/>
    </xf>
    <xf numFmtId="3" fontId="7" fillId="0" borderId="2" xfId="0" applyNumberFormat="1" applyFont="1" applyBorder="1" applyAlignment="1">
      <alignment vertical="center" wrapText="1"/>
    </xf>
    <xf numFmtId="167" fontId="6" fillId="0" borderId="2" xfId="1" applyNumberFormat="1" applyFont="1" applyBorder="1" applyAlignment="1">
      <alignment vertical="center" wrapText="1"/>
    </xf>
    <xf numFmtId="171" fontId="7" fillId="0" borderId="2" xfId="0" applyNumberFormat="1" applyFont="1" applyBorder="1" applyAlignment="1">
      <alignment vertical="center" wrapText="1"/>
    </xf>
    <xf numFmtId="0" fontId="4" fillId="0" borderId="0" xfId="0" applyFont="1" applyAlignment="1">
      <alignment horizontal="center" vertical="center"/>
    </xf>
    <xf numFmtId="0" fontId="9" fillId="0" borderId="0" xfId="0" applyFont="1" applyAlignment="1">
      <alignment horizontal="left" vertical="center" wrapText="1"/>
    </xf>
    <xf numFmtId="0" fontId="3" fillId="0" borderId="0" xfId="0" applyFont="1" applyAlignment="1">
      <alignment horizontal="left"/>
    </xf>
    <xf numFmtId="0" fontId="13" fillId="0" borderId="0" xfId="0" applyFont="1" applyAlignment="1">
      <alignment horizontal="center"/>
    </xf>
    <xf numFmtId="0" fontId="11" fillId="0" borderId="0" xfId="0" applyFont="1" applyAlignment="1">
      <alignment horizontal="center"/>
    </xf>
    <xf numFmtId="0" fontId="14" fillId="0" borderId="1" xfId="0" applyFont="1" applyBorder="1" applyAlignment="1">
      <alignment horizontal="center" vertical="center" wrapText="1"/>
    </xf>
    <xf numFmtId="0" fontId="5" fillId="0" borderId="0" xfId="0" applyFont="1" applyAlignment="1">
      <alignment horizontal="left"/>
    </xf>
    <xf numFmtId="0" fontId="19" fillId="0" borderId="0" xfId="0" applyFont="1" applyBorder="1" applyAlignment="1">
      <alignment horizontal="center"/>
    </xf>
    <xf numFmtId="2" fontId="7"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64" fontId="6" fillId="0" borderId="1" xfId="1" applyFont="1" applyBorder="1" applyAlignment="1">
      <alignment horizontal="center" vertical="center" wrapText="1"/>
    </xf>
    <xf numFmtId="0" fontId="7" fillId="0" borderId="1" xfId="0" applyFont="1" applyBorder="1" applyAlignment="1">
      <alignment horizontal="center" vertical="center" wrapText="1"/>
    </xf>
    <xf numFmtId="0" fontId="20" fillId="0" borderId="0" xfId="0" applyFont="1" applyAlignment="1">
      <alignment horizontal="center" vertical="center"/>
    </xf>
    <xf numFmtId="165" fontId="7" fillId="0" borderId="1" xfId="0" applyNumberFormat="1" applyFont="1" applyBorder="1" applyAlignment="1">
      <alignment horizontal="center" vertical="center" wrapText="1"/>
    </xf>
    <xf numFmtId="165" fontId="2" fillId="0" borderId="0" xfId="0" applyNumberFormat="1" applyFont="1" applyFill="1" applyBorder="1" applyAlignment="1">
      <alignment horizontal="center" vertical="center" wrapText="1"/>
    </xf>
    <xf numFmtId="3" fontId="0" fillId="0" borderId="0" xfId="0" applyNumberForma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7" workbookViewId="0">
      <selection activeCell="J13" sqref="J13"/>
    </sheetView>
  </sheetViews>
  <sheetFormatPr defaultRowHeight="15" x14ac:dyDescent="0.25"/>
  <cols>
    <col min="1" max="1" width="4.140625" customWidth="1"/>
    <col min="2" max="2" width="33.28515625" customWidth="1"/>
    <col min="3" max="3" width="14.7109375" customWidth="1"/>
    <col min="4" max="4" width="15.7109375" customWidth="1"/>
    <col min="5" max="5" width="13" customWidth="1"/>
    <col min="8" max="8" width="15" customWidth="1"/>
  </cols>
  <sheetData>
    <row r="1" spans="1:8" ht="18" customHeight="1" x14ac:dyDescent="0.3">
      <c r="A1" s="65" t="s">
        <v>75</v>
      </c>
      <c r="B1" s="65"/>
      <c r="C1" s="7" t="s">
        <v>57</v>
      </c>
      <c r="D1" s="8"/>
      <c r="E1" s="8"/>
    </row>
    <row r="2" spans="1:8" ht="18" customHeight="1" x14ac:dyDescent="0.3">
      <c r="A2" s="65" t="s">
        <v>76</v>
      </c>
      <c r="B2" s="65"/>
      <c r="C2" s="8"/>
      <c r="D2" s="8"/>
      <c r="E2" s="8"/>
    </row>
    <row r="3" spans="1:8" ht="18" customHeight="1" x14ac:dyDescent="0.3">
      <c r="A3" s="65" t="s">
        <v>77</v>
      </c>
      <c r="B3" s="65"/>
      <c r="C3" s="8"/>
      <c r="D3" s="8"/>
      <c r="E3" s="8"/>
    </row>
    <row r="4" spans="1:8" ht="18" customHeight="1" x14ac:dyDescent="0.25">
      <c r="A4" s="9"/>
      <c r="B4" s="9"/>
      <c r="C4" s="9"/>
      <c r="D4" s="9"/>
      <c r="E4" s="9"/>
    </row>
    <row r="5" spans="1:8" ht="18" customHeight="1" x14ac:dyDescent="0.25">
      <c r="A5" s="63" t="s">
        <v>90</v>
      </c>
      <c r="B5" s="63"/>
      <c r="C5" s="63"/>
      <c r="D5" s="63"/>
      <c r="E5" s="63"/>
    </row>
    <row r="6" spans="1:8" ht="18" customHeight="1" x14ac:dyDescent="0.25">
      <c r="A6" s="9"/>
      <c r="B6" s="9"/>
      <c r="C6" s="9"/>
      <c r="D6" s="9" t="s">
        <v>78</v>
      </c>
      <c r="E6" s="9"/>
    </row>
    <row r="7" spans="1:8" ht="18" customHeight="1" x14ac:dyDescent="0.25">
      <c r="A7" s="9"/>
      <c r="B7" s="9"/>
      <c r="C7" s="9"/>
      <c r="D7" s="9"/>
      <c r="E7" s="9"/>
    </row>
    <row r="8" spans="1:8" ht="45" customHeight="1" x14ac:dyDescent="0.25">
      <c r="A8" s="10" t="s">
        <v>2</v>
      </c>
      <c r="B8" s="10" t="s">
        <v>0</v>
      </c>
      <c r="C8" s="10" t="s">
        <v>58</v>
      </c>
      <c r="D8" s="10" t="s">
        <v>93</v>
      </c>
      <c r="E8" s="10" t="s">
        <v>59</v>
      </c>
    </row>
    <row r="9" spans="1:8" ht="18" customHeight="1" x14ac:dyDescent="0.25">
      <c r="A9" s="11" t="s">
        <v>6</v>
      </c>
      <c r="B9" s="11" t="s">
        <v>7</v>
      </c>
      <c r="C9" s="11">
        <v>1</v>
      </c>
      <c r="D9" s="11">
        <v>2</v>
      </c>
      <c r="E9" s="11" t="s">
        <v>60</v>
      </c>
    </row>
    <row r="10" spans="1:8" ht="18" customHeight="1" x14ac:dyDescent="0.25">
      <c r="A10" s="10" t="s">
        <v>11</v>
      </c>
      <c r="B10" s="10" t="s">
        <v>61</v>
      </c>
      <c r="C10" s="12">
        <f>C11+C12+C13</f>
        <v>4958310000</v>
      </c>
      <c r="D10" s="12">
        <f>D11+D12+D13+D16</f>
        <v>15765109360</v>
      </c>
      <c r="E10" s="13">
        <f>D10/C10</f>
        <v>3.1795328166250196</v>
      </c>
    </row>
    <row r="11" spans="1:8" ht="18" customHeight="1" x14ac:dyDescent="0.25">
      <c r="A11" s="11">
        <v>1</v>
      </c>
      <c r="B11" s="14" t="s">
        <v>62</v>
      </c>
      <c r="C11" s="15">
        <f>'114CKTC'!D13</f>
        <v>39600000</v>
      </c>
      <c r="D11" s="16">
        <f>'114CKTC'!E13</f>
        <v>9150000</v>
      </c>
      <c r="E11" s="14">
        <f t="shared" ref="E11:E12" si="0">D11/C11</f>
        <v>0.23106060606060605</v>
      </c>
      <c r="G11" s="1"/>
    </row>
    <row r="12" spans="1:8" ht="18" customHeight="1" x14ac:dyDescent="0.25">
      <c r="A12" s="11">
        <v>2</v>
      </c>
      <c r="B12" s="14" t="s">
        <v>63</v>
      </c>
      <c r="C12" s="15">
        <f>'114CKTC'!C23</f>
        <v>160800000</v>
      </c>
      <c r="D12" s="60">
        <f>'114CKTC'!E23</f>
        <v>21561570</v>
      </c>
      <c r="E12" s="14">
        <f t="shared" si="0"/>
        <v>0.13408936567164179</v>
      </c>
    </row>
    <row r="13" spans="1:8" ht="18" customHeight="1" x14ac:dyDescent="0.25">
      <c r="A13" s="11">
        <v>3</v>
      </c>
      <c r="B13" s="14" t="s">
        <v>64</v>
      </c>
      <c r="C13" s="16">
        <f>C14+C15</f>
        <v>4757910000</v>
      </c>
      <c r="D13" s="16">
        <f t="shared" ref="D13" si="1">D14+D15</f>
        <v>13615559000</v>
      </c>
      <c r="E13" s="62">
        <f>E14+E15</f>
        <v>71.268165761539166</v>
      </c>
      <c r="H13" s="1"/>
    </row>
    <row r="14" spans="1:8" ht="18" customHeight="1" x14ac:dyDescent="0.25">
      <c r="A14" s="10"/>
      <c r="B14" s="17" t="s">
        <v>38</v>
      </c>
      <c r="C14" s="15">
        <f>'114CKTC'!D38</f>
        <v>4624090000</v>
      </c>
      <c r="D14" s="15">
        <f>'114CKTC'!E38</f>
        <v>4200000000</v>
      </c>
      <c r="E14" s="18">
        <f>D14/C14</f>
        <v>0.90828681967695268</v>
      </c>
    </row>
    <row r="15" spans="1:8" ht="18" customHeight="1" x14ac:dyDescent="0.25">
      <c r="A15" s="10"/>
      <c r="B15" s="17" t="s">
        <v>39</v>
      </c>
      <c r="C15" s="15">
        <f>'114CKTC'!D39</f>
        <v>133820000</v>
      </c>
      <c r="D15" s="15">
        <f>'114CKTC'!E39</f>
        <v>9415559000</v>
      </c>
      <c r="E15" s="18">
        <f t="shared" ref="E15:E20" si="2">D15/C15</f>
        <v>70.359878941862206</v>
      </c>
    </row>
    <row r="16" spans="1:8" ht="18" customHeight="1" x14ac:dyDescent="0.25">
      <c r="A16" s="11">
        <v>4</v>
      </c>
      <c r="B16" s="14" t="s">
        <v>33</v>
      </c>
      <c r="C16" s="14"/>
      <c r="D16" s="15">
        <f>'114CKTC'!E36</f>
        <v>2118838790</v>
      </c>
      <c r="E16" s="18"/>
    </row>
    <row r="17" spans="1:5" ht="18" customHeight="1" x14ac:dyDescent="0.25">
      <c r="A17" s="10" t="s">
        <v>21</v>
      </c>
      <c r="B17" s="10" t="s">
        <v>1</v>
      </c>
      <c r="C17" s="12">
        <f>C19+C20</f>
        <v>4273743521</v>
      </c>
      <c r="D17" s="19">
        <f>D18+D19</f>
        <v>4759302521</v>
      </c>
      <c r="E17" s="61">
        <f>D17/C17</f>
        <v>1.1136144454186585</v>
      </c>
    </row>
    <row r="18" spans="1:5" ht="18" customHeight="1" x14ac:dyDescent="0.25">
      <c r="A18" s="11">
        <v>1</v>
      </c>
      <c r="B18" s="14" t="s">
        <v>65</v>
      </c>
      <c r="C18" s="14"/>
      <c r="D18" s="15">
        <f>448300000+131893000</f>
        <v>580193000</v>
      </c>
      <c r="E18" s="18"/>
    </row>
    <row r="19" spans="1:5" ht="18" customHeight="1" x14ac:dyDescent="0.25">
      <c r="A19" s="11">
        <v>2</v>
      </c>
      <c r="B19" s="14" t="s">
        <v>66</v>
      </c>
      <c r="C19" s="15">
        <f>'115CKTC'!H10</f>
        <v>4179109521</v>
      </c>
      <c r="D19" s="15">
        <f>4759302521-D18</f>
        <v>4179109521</v>
      </c>
      <c r="E19" s="18">
        <f t="shared" si="2"/>
        <v>1</v>
      </c>
    </row>
    <row r="20" spans="1:5" ht="18" customHeight="1" x14ac:dyDescent="0.25">
      <c r="A20" s="11">
        <v>3</v>
      </c>
      <c r="B20" s="14" t="s">
        <v>67</v>
      </c>
      <c r="C20" s="15">
        <f>'115CKTC'!E23</f>
        <v>94634000</v>
      </c>
      <c r="D20" s="15">
        <v>0</v>
      </c>
      <c r="E20" s="18">
        <f t="shared" si="2"/>
        <v>0</v>
      </c>
    </row>
    <row r="21" spans="1:5" ht="18" customHeight="1" x14ac:dyDescent="0.25">
      <c r="A21" s="10"/>
      <c r="B21" s="13"/>
      <c r="C21" s="19"/>
      <c r="D21" s="19"/>
      <c r="E21" s="19"/>
    </row>
    <row r="22" spans="1:5" x14ac:dyDescent="0.25">
      <c r="A22" s="9"/>
      <c r="B22" s="9"/>
      <c r="C22" s="9"/>
      <c r="D22" s="9"/>
      <c r="E22" s="9"/>
    </row>
    <row r="23" spans="1:5" x14ac:dyDescent="0.25">
      <c r="A23" s="64" t="s">
        <v>68</v>
      </c>
      <c r="B23" s="64"/>
      <c r="C23" s="64"/>
      <c r="D23" s="64"/>
      <c r="E23" s="64"/>
    </row>
    <row r="24" spans="1:5" x14ac:dyDescent="0.25">
      <c r="A24" s="64"/>
      <c r="B24" s="64"/>
      <c r="C24" s="64"/>
      <c r="D24" s="64"/>
      <c r="E24" s="64"/>
    </row>
    <row r="25" spans="1:5" x14ac:dyDescent="0.25">
      <c r="A25" s="9"/>
      <c r="B25" s="9"/>
      <c r="C25" s="9"/>
      <c r="D25" s="9"/>
      <c r="E25" s="9"/>
    </row>
    <row r="26" spans="1:5" x14ac:dyDescent="0.25">
      <c r="A26" s="9"/>
      <c r="B26" s="9"/>
      <c r="C26" s="9"/>
      <c r="D26" s="9"/>
      <c r="E26" s="9"/>
    </row>
    <row r="27" spans="1:5" x14ac:dyDescent="0.25">
      <c r="A27" s="9"/>
      <c r="B27" s="9"/>
      <c r="C27" s="9"/>
      <c r="D27" s="9"/>
      <c r="E27" s="9"/>
    </row>
    <row r="28" spans="1:5" x14ac:dyDescent="0.25">
      <c r="A28" s="9"/>
      <c r="B28" s="9"/>
      <c r="C28" s="9"/>
      <c r="D28" s="9"/>
      <c r="E28" s="9"/>
    </row>
    <row r="29" spans="1:5" x14ac:dyDescent="0.25">
      <c r="A29" s="9"/>
      <c r="B29" s="9"/>
      <c r="C29" s="9"/>
      <c r="D29" s="9"/>
      <c r="E29" s="9"/>
    </row>
  </sheetData>
  <mergeCells count="5">
    <mergeCell ref="A5:E5"/>
    <mergeCell ref="A23:E24"/>
    <mergeCell ref="A1:B1"/>
    <mergeCell ref="A2:B2"/>
    <mergeCell ref="A3:B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2" workbookViewId="0">
      <selection activeCell="K17" sqref="K17"/>
    </sheetView>
  </sheetViews>
  <sheetFormatPr defaultRowHeight="15" x14ac:dyDescent="0.25"/>
  <cols>
    <col min="1" max="1" width="3.5703125" customWidth="1"/>
    <col min="2" max="2" width="23.5703125" customWidth="1"/>
    <col min="3" max="3" width="12.42578125" customWidth="1"/>
    <col min="4" max="4" width="14" customWidth="1"/>
    <col min="5" max="6" width="14.5703125" customWidth="1"/>
    <col min="7" max="7" width="8.42578125" customWidth="1"/>
    <col min="8" max="8" width="6.5703125" customWidth="1"/>
    <col min="11" max="11" width="13.28515625" customWidth="1"/>
  </cols>
  <sheetData>
    <row r="1" spans="1:8" ht="18.75" x14ac:dyDescent="0.3">
      <c r="A1" s="65" t="s">
        <v>75</v>
      </c>
      <c r="B1" s="65"/>
      <c r="C1" s="9"/>
      <c r="D1" s="9"/>
      <c r="E1" s="9"/>
      <c r="F1" s="20" t="s">
        <v>69</v>
      </c>
      <c r="G1" s="9"/>
      <c r="H1" s="9"/>
    </row>
    <row r="2" spans="1:8" ht="18.75" x14ac:dyDescent="0.3">
      <c r="A2" s="65" t="s">
        <v>76</v>
      </c>
      <c r="B2" s="65"/>
      <c r="C2" s="9"/>
      <c r="D2" s="9"/>
      <c r="E2" s="9"/>
      <c r="F2" s="9"/>
      <c r="G2" s="9"/>
      <c r="H2" s="9"/>
    </row>
    <row r="3" spans="1:8" ht="18.75" x14ac:dyDescent="0.3">
      <c r="A3" s="65" t="s">
        <v>77</v>
      </c>
      <c r="B3" s="65"/>
      <c r="C3" s="9"/>
      <c r="D3" s="9"/>
      <c r="E3" s="9"/>
      <c r="F3" s="9"/>
      <c r="G3" s="9"/>
      <c r="H3" s="9"/>
    </row>
    <row r="4" spans="1:8" x14ac:dyDescent="0.25">
      <c r="A4" s="9"/>
      <c r="B4" s="9"/>
      <c r="C4" s="9"/>
      <c r="D4" s="9"/>
      <c r="E4" s="9"/>
      <c r="F4" s="9"/>
      <c r="G4" s="9"/>
      <c r="H4" s="9"/>
    </row>
    <row r="5" spans="1:8" ht="15.75" x14ac:dyDescent="0.25">
      <c r="A5" s="67" t="s">
        <v>92</v>
      </c>
      <c r="B5" s="67"/>
      <c r="C5" s="67"/>
      <c r="D5" s="67"/>
      <c r="E5" s="67"/>
      <c r="F5" s="67"/>
      <c r="G5" s="67"/>
      <c r="H5" s="67"/>
    </row>
    <row r="6" spans="1:8" ht="9.75" customHeight="1" x14ac:dyDescent="0.25">
      <c r="A6" s="21"/>
      <c r="B6" s="21"/>
      <c r="C6" s="21"/>
      <c r="D6" s="21"/>
      <c r="E6" s="21"/>
      <c r="F6" s="21"/>
      <c r="G6" s="21"/>
      <c r="H6" s="21"/>
    </row>
    <row r="7" spans="1:8" ht="15.75" x14ac:dyDescent="0.25">
      <c r="A7" s="22"/>
      <c r="B7" s="22"/>
      <c r="C7" s="22"/>
      <c r="D7" s="22"/>
      <c r="E7" s="22"/>
      <c r="F7" s="66" t="s">
        <v>87</v>
      </c>
      <c r="G7" s="66"/>
      <c r="H7" s="66"/>
    </row>
    <row r="8" spans="1:8" ht="6" customHeight="1" x14ac:dyDescent="0.25">
      <c r="A8" s="22"/>
      <c r="B8" s="22"/>
      <c r="C8" s="22"/>
      <c r="D8" s="22"/>
      <c r="E8" s="22"/>
      <c r="F8" s="22"/>
      <c r="G8" s="22"/>
      <c r="H8" s="22"/>
    </row>
    <row r="9" spans="1:8" ht="48" customHeight="1" x14ac:dyDescent="0.25">
      <c r="A9" s="68" t="s">
        <v>2</v>
      </c>
      <c r="B9" s="68" t="s">
        <v>0</v>
      </c>
      <c r="C9" s="68" t="s">
        <v>83</v>
      </c>
      <c r="D9" s="68"/>
      <c r="E9" s="68" t="s">
        <v>93</v>
      </c>
      <c r="F9" s="68"/>
      <c r="G9" s="68" t="s">
        <v>3</v>
      </c>
      <c r="H9" s="68"/>
    </row>
    <row r="10" spans="1:8" ht="31.5" x14ac:dyDescent="0.25">
      <c r="A10" s="68"/>
      <c r="B10" s="68"/>
      <c r="C10" s="23" t="s">
        <v>4</v>
      </c>
      <c r="D10" s="23" t="s">
        <v>5</v>
      </c>
      <c r="E10" s="23" t="s">
        <v>4</v>
      </c>
      <c r="F10" s="23" t="s">
        <v>5</v>
      </c>
      <c r="G10" s="23" t="s">
        <v>4</v>
      </c>
      <c r="H10" s="23" t="s">
        <v>5</v>
      </c>
    </row>
    <row r="11" spans="1:8" ht="15.75" x14ac:dyDescent="0.25">
      <c r="A11" s="24" t="s">
        <v>6</v>
      </c>
      <c r="B11" s="24" t="s">
        <v>7</v>
      </c>
      <c r="C11" s="24">
        <v>1</v>
      </c>
      <c r="D11" s="24">
        <v>2</v>
      </c>
      <c r="E11" s="24">
        <v>3</v>
      </c>
      <c r="F11" s="24">
        <v>4</v>
      </c>
      <c r="G11" s="24" t="s">
        <v>8</v>
      </c>
      <c r="H11" s="24" t="s">
        <v>9</v>
      </c>
    </row>
    <row r="12" spans="1:8" x14ac:dyDescent="0.25">
      <c r="A12" s="30"/>
      <c r="B12" s="31" t="s">
        <v>10</v>
      </c>
      <c r="C12" s="32">
        <f>C13+C23+C37</f>
        <v>4958310000</v>
      </c>
      <c r="D12" s="32">
        <f>D13+D23+D37</f>
        <v>4797510000</v>
      </c>
      <c r="E12" s="32">
        <f>E13+E23+E36+E37</f>
        <v>15765109360</v>
      </c>
      <c r="F12" s="32">
        <f>F13+F23+F36+F37</f>
        <v>15765109360</v>
      </c>
      <c r="G12" s="33">
        <f>E12/C12</f>
        <v>3.1795328166250196</v>
      </c>
      <c r="H12" s="34">
        <f>F12/D12</f>
        <v>3.2861024489787409</v>
      </c>
    </row>
    <row r="13" spans="1:8" x14ac:dyDescent="0.25">
      <c r="A13" s="31" t="s">
        <v>11</v>
      </c>
      <c r="B13" s="35" t="s">
        <v>12</v>
      </c>
      <c r="C13" s="36">
        <f>C14+C22+C21</f>
        <v>39600000</v>
      </c>
      <c r="D13" s="36">
        <f t="shared" ref="D13:F13" si="0">D14+D22+D21</f>
        <v>39600000</v>
      </c>
      <c r="E13" s="36">
        <f t="shared" si="0"/>
        <v>9150000</v>
      </c>
      <c r="F13" s="36">
        <f t="shared" si="0"/>
        <v>9150000</v>
      </c>
      <c r="G13" s="33">
        <f t="shared" ref="G13:G22" si="1">E13/C13</f>
        <v>0.23106060606060605</v>
      </c>
      <c r="H13" s="34">
        <f t="shared" ref="H13:H39" si="2">F13/D13</f>
        <v>0.23106060606060605</v>
      </c>
    </row>
    <row r="14" spans="1:8" x14ac:dyDescent="0.25">
      <c r="A14" s="30"/>
      <c r="B14" s="37" t="s">
        <v>13</v>
      </c>
      <c r="C14" s="38">
        <f>D14</f>
        <v>17100000</v>
      </c>
      <c r="D14" s="38">
        <f>9100000+8000000</f>
        <v>17100000</v>
      </c>
      <c r="E14" s="39">
        <v>9150000</v>
      </c>
      <c r="F14" s="39">
        <f>E14</f>
        <v>9150000</v>
      </c>
      <c r="G14" s="33">
        <f t="shared" si="1"/>
        <v>0.53508771929824561</v>
      </c>
      <c r="H14" s="34">
        <f t="shared" si="2"/>
        <v>0.53508771929824561</v>
      </c>
    </row>
    <row r="15" spans="1:8" ht="22.5" x14ac:dyDescent="0.25">
      <c r="A15" s="30"/>
      <c r="B15" s="37" t="s">
        <v>14</v>
      </c>
      <c r="C15" s="40"/>
      <c r="D15" s="40"/>
      <c r="E15" s="40"/>
      <c r="F15" s="40"/>
      <c r="G15" s="33"/>
      <c r="H15" s="34"/>
    </row>
    <row r="16" spans="1:8" ht="22.5" x14ac:dyDescent="0.25">
      <c r="A16" s="30"/>
      <c r="B16" s="37" t="s">
        <v>15</v>
      </c>
      <c r="C16" s="40"/>
      <c r="D16" s="40"/>
      <c r="E16" s="40"/>
      <c r="F16" s="40"/>
      <c r="G16" s="33"/>
      <c r="H16" s="34"/>
    </row>
    <row r="17" spans="1:11" ht="22.5" x14ac:dyDescent="0.25">
      <c r="A17" s="30"/>
      <c r="B17" s="37" t="s">
        <v>16</v>
      </c>
      <c r="C17" s="40"/>
      <c r="D17" s="40"/>
      <c r="E17" s="40"/>
      <c r="F17" s="40"/>
      <c r="G17" s="33"/>
      <c r="H17" s="34"/>
    </row>
    <row r="18" spans="1:11" ht="33.75" x14ac:dyDescent="0.25">
      <c r="A18" s="30"/>
      <c r="B18" s="37" t="s">
        <v>17</v>
      </c>
      <c r="C18" s="40"/>
      <c r="D18" s="40"/>
      <c r="E18" s="40"/>
      <c r="F18" s="40"/>
      <c r="G18" s="33"/>
      <c r="H18" s="34"/>
    </row>
    <row r="19" spans="1:11" ht="22.5" x14ac:dyDescent="0.25">
      <c r="A19" s="30"/>
      <c r="B19" s="37" t="s">
        <v>18</v>
      </c>
      <c r="C19" s="40"/>
      <c r="D19" s="40"/>
      <c r="E19" s="40"/>
      <c r="F19" s="40"/>
      <c r="G19" s="33"/>
      <c r="H19" s="34"/>
      <c r="K19" s="1"/>
    </row>
    <row r="20" spans="1:11" ht="22.5" x14ac:dyDescent="0.25">
      <c r="A20" s="30"/>
      <c r="B20" s="37" t="s">
        <v>19</v>
      </c>
      <c r="C20" s="40"/>
      <c r="D20" s="40"/>
      <c r="E20" s="40"/>
      <c r="F20" s="40"/>
      <c r="G20" s="33"/>
      <c r="H20" s="34"/>
    </row>
    <row r="21" spans="1:11" x14ac:dyDescent="0.25">
      <c r="A21" s="30"/>
      <c r="B21" s="37" t="s">
        <v>79</v>
      </c>
      <c r="C21" s="38">
        <v>16500000</v>
      </c>
      <c r="D21" s="38">
        <f>C21</f>
        <v>16500000</v>
      </c>
      <c r="E21" s="41"/>
      <c r="F21" s="40"/>
      <c r="G21" s="33">
        <f t="shared" si="1"/>
        <v>0</v>
      </c>
      <c r="H21" s="34">
        <f t="shared" si="2"/>
        <v>0</v>
      </c>
    </row>
    <row r="22" spans="1:11" x14ac:dyDescent="0.25">
      <c r="A22" s="30"/>
      <c r="B22" s="37" t="s">
        <v>20</v>
      </c>
      <c r="C22" s="38">
        <v>6000000</v>
      </c>
      <c r="D22" s="38">
        <f>C22</f>
        <v>6000000</v>
      </c>
      <c r="E22" s="40"/>
      <c r="F22" s="40"/>
      <c r="G22" s="33">
        <f t="shared" si="1"/>
        <v>0</v>
      </c>
      <c r="H22" s="34">
        <f t="shared" si="2"/>
        <v>0</v>
      </c>
    </row>
    <row r="23" spans="1:11" ht="21" x14ac:dyDescent="0.25">
      <c r="A23" s="31" t="s">
        <v>21</v>
      </c>
      <c r="B23" s="35" t="s">
        <v>22</v>
      </c>
      <c r="C23" s="36">
        <f>C24+C31+C32+C33</f>
        <v>160800000</v>
      </c>
      <c r="D23" s="36">
        <f t="shared" ref="D23:G23" si="3">D24+D31+D32+D33</f>
        <v>0</v>
      </c>
      <c r="E23" s="36">
        <f>E24</f>
        <v>21561570</v>
      </c>
      <c r="F23" s="36">
        <f>F24</f>
        <v>21561570</v>
      </c>
      <c r="G23" s="36">
        <f t="shared" si="3"/>
        <v>0</v>
      </c>
      <c r="H23" s="34"/>
    </row>
    <row r="24" spans="1:11" x14ac:dyDescent="0.25">
      <c r="A24" s="30">
        <v>1</v>
      </c>
      <c r="B24" s="37" t="s">
        <v>23</v>
      </c>
      <c r="C24" s="40">
        <f>SUM(C25:C29)</f>
        <v>0</v>
      </c>
      <c r="D24" s="40">
        <f t="shared" ref="D24" si="4">SUM(D25:D29)</f>
        <v>0</v>
      </c>
      <c r="E24" s="39">
        <f>E27+E29+E30</f>
        <v>21561570</v>
      </c>
      <c r="F24" s="42">
        <f>F27+F29+F30</f>
        <v>21561570</v>
      </c>
      <c r="G24" s="42">
        <f t="shared" ref="G24" si="5">SUM(G25:G29)</f>
        <v>0</v>
      </c>
      <c r="H24" s="34"/>
    </row>
    <row r="25" spans="1:11" ht="22.5" x14ac:dyDescent="0.25">
      <c r="A25" s="30"/>
      <c r="B25" s="37" t="s">
        <v>24</v>
      </c>
      <c r="C25" s="40"/>
      <c r="D25" s="40"/>
      <c r="E25" s="40"/>
      <c r="F25" s="40">
        <f>E25</f>
        <v>0</v>
      </c>
      <c r="G25" s="33"/>
      <c r="H25" s="34"/>
    </row>
    <row r="26" spans="1:11" ht="22.5" x14ac:dyDescent="0.25">
      <c r="A26" s="30"/>
      <c r="B26" s="37" t="s">
        <v>25</v>
      </c>
      <c r="C26" s="40"/>
      <c r="D26" s="40"/>
      <c r="E26" s="40"/>
      <c r="F26" s="40"/>
      <c r="G26" s="33"/>
      <c r="H26" s="34"/>
    </row>
    <row r="27" spans="1:11" x14ac:dyDescent="0.25">
      <c r="A27" s="30"/>
      <c r="B27" s="43" t="s">
        <v>84</v>
      </c>
      <c r="C27" s="40"/>
      <c r="D27" s="40"/>
      <c r="E27" s="44">
        <v>18543810</v>
      </c>
      <c r="F27" s="39">
        <f>E27</f>
        <v>18543810</v>
      </c>
      <c r="G27" s="33"/>
      <c r="H27" s="34"/>
    </row>
    <row r="28" spans="1:11" ht="22.5" x14ac:dyDescent="0.25">
      <c r="A28" s="30"/>
      <c r="B28" s="37" t="s">
        <v>26</v>
      </c>
      <c r="C28" s="40"/>
      <c r="D28" s="40"/>
      <c r="E28" s="38"/>
      <c r="F28" s="38"/>
      <c r="G28" s="33"/>
      <c r="H28" s="34"/>
    </row>
    <row r="29" spans="1:11" x14ac:dyDescent="0.25">
      <c r="A29" s="30"/>
      <c r="B29" s="37" t="s">
        <v>27</v>
      </c>
      <c r="C29" s="40"/>
      <c r="D29" s="40"/>
      <c r="E29" s="39">
        <v>1020560</v>
      </c>
      <c r="F29" s="45">
        <f>E29</f>
        <v>1020560</v>
      </c>
      <c r="G29" s="33"/>
      <c r="H29" s="34"/>
    </row>
    <row r="30" spans="1:11" x14ac:dyDescent="0.25">
      <c r="A30" s="30"/>
      <c r="B30" s="43" t="s">
        <v>88</v>
      </c>
      <c r="C30" s="40"/>
      <c r="D30" s="40"/>
      <c r="E30" s="39">
        <v>1997200</v>
      </c>
      <c r="F30" s="45">
        <f>E30</f>
        <v>1997200</v>
      </c>
      <c r="G30" s="33"/>
      <c r="H30" s="34"/>
    </row>
    <row r="31" spans="1:11" ht="22.5" x14ac:dyDescent="0.25">
      <c r="A31" s="30" t="s">
        <v>28</v>
      </c>
      <c r="B31" s="37" t="s">
        <v>29</v>
      </c>
      <c r="C31" s="40"/>
      <c r="D31" s="40"/>
      <c r="E31" s="40"/>
      <c r="F31" s="40"/>
      <c r="G31" s="33"/>
      <c r="H31" s="34"/>
    </row>
    <row r="32" spans="1:11" x14ac:dyDescent="0.25">
      <c r="A32" s="30">
        <v>3</v>
      </c>
      <c r="B32" s="37" t="s">
        <v>80</v>
      </c>
      <c r="C32" s="38">
        <v>33000000</v>
      </c>
      <c r="D32" s="38"/>
      <c r="E32" s="39"/>
      <c r="F32" s="39"/>
      <c r="G32" s="33">
        <f t="shared" ref="G32" si="6">E33/C33</f>
        <v>0</v>
      </c>
      <c r="H32" s="34"/>
    </row>
    <row r="33" spans="1:8" x14ac:dyDescent="0.25">
      <c r="A33" s="30">
        <v>4</v>
      </c>
      <c r="B33" s="37" t="s">
        <v>81</v>
      </c>
      <c r="C33" s="38">
        <v>127800000</v>
      </c>
      <c r="D33" s="38"/>
      <c r="E33" s="39"/>
      <c r="F33" s="39"/>
      <c r="G33" s="33">
        <f>E33/C33</f>
        <v>0</v>
      </c>
      <c r="H33" s="34"/>
    </row>
    <row r="34" spans="1:8" ht="21" x14ac:dyDescent="0.25">
      <c r="A34" s="31" t="s">
        <v>30</v>
      </c>
      <c r="B34" s="35" t="s">
        <v>31</v>
      </c>
      <c r="C34" s="40"/>
      <c r="D34" s="40"/>
      <c r="E34" s="40"/>
      <c r="F34" s="40"/>
      <c r="G34" s="33"/>
      <c r="H34" s="34"/>
    </row>
    <row r="35" spans="1:8" ht="21" x14ac:dyDescent="0.25">
      <c r="A35" s="31" t="s">
        <v>32</v>
      </c>
      <c r="B35" s="35" t="s">
        <v>35</v>
      </c>
      <c r="C35" s="40"/>
      <c r="D35" s="40"/>
      <c r="E35" s="40"/>
      <c r="F35" s="40"/>
      <c r="G35" s="33"/>
      <c r="H35" s="34"/>
    </row>
    <row r="36" spans="1:8" x14ac:dyDescent="0.25">
      <c r="A36" s="31" t="s">
        <v>34</v>
      </c>
      <c r="B36" s="35" t="s">
        <v>86</v>
      </c>
      <c r="C36" s="40"/>
      <c r="D36" s="40"/>
      <c r="E36" s="36">
        <v>2118838790</v>
      </c>
      <c r="F36" s="36">
        <f>E36</f>
        <v>2118838790</v>
      </c>
      <c r="G36" s="33"/>
      <c r="H36" s="34"/>
    </row>
    <row r="37" spans="1:8" ht="21" x14ac:dyDescent="0.25">
      <c r="A37" s="31" t="s">
        <v>36</v>
      </c>
      <c r="B37" s="35" t="s">
        <v>37</v>
      </c>
      <c r="C37" s="46">
        <f>C38+C39</f>
        <v>4757910000</v>
      </c>
      <c r="D37" s="46">
        <f t="shared" ref="D37:F37" si="7">D38+D39</f>
        <v>4757910000</v>
      </c>
      <c r="E37" s="46">
        <f t="shared" si="7"/>
        <v>13615559000</v>
      </c>
      <c r="F37" s="46">
        <f t="shared" si="7"/>
        <v>13615559000</v>
      </c>
      <c r="G37" s="33">
        <f>E37/C37</f>
        <v>2.8616680433215422</v>
      </c>
      <c r="H37" s="34">
        <f t="shared" si="2"/>
        <v>2.8616680433215422</v>
      </c>
    </row>
    <row r="38" spans="1:8" x14ac:dyDescent="0.25">
      <c r="A38" s="30"/>
      <c r="B38" s="37" t="s">
        <v>38</v>
      </c>
      <c r="C38" s="47">
        <v>4624090000</v>
      </c>
      <c r="D38" s="47">
        <f>C38</f>
        <v>4624090000</v>
      </c>
      <c r="E38" s="38">
        <v>4200000000</v>
      </c>
      <c r="F38" s="38">
        <f>E38</f>
        <v>4200000000</v>
      </c>
      <c r="G38" s="48">
        <f t="shared" ref="G38:G39" si="8">E38/C38</f>
        <v>0.90828681967695268</v>
      </c>
      <c r="H38" s="49">
        <f t="shared" si="2"/>
        <v>0.90828681967695268</v>
      </c>
    </row>
    <row r="39" spans="1:8" x14ac:dyDescent="0.25">
      <c r="A39" s="30"/>
      <c r="B39" s="37" t="s">
        <v>39</v>
      </c>
      <c r="C39" s="47">
        <f>D39</f>
        <v>133820000</v>
      </c>
      <c r="D39" s="47">
        <v>133820000</v>
      </c>
      <c r="E39" s="38">
        <v>9415559000</v>
      </c>
      <c r="F39" s="38">
        <f>E39</f>
        <v>9415559000</v>
      </c>
      <c r="G39" s="48">
        <f t="shared" si="8"/>
        <v>70.359878941862206</v>
      </c>
      <c r="H39" s="49">
        <f t="shared" si="2"/>
        <v>70.359878941862206</v>
      </c>
    </row>
    <row r="40" spans="1:8" x14ac:dyDescent="0.25">
      <c r="C40" s="2"/>
      <c r="D40" s="2"/>
      <c r="E40" s="2"/>
      <c r="F40" s="2"/>
      <c r="G40" s="2"/>
      <c r="H40" s="2"/>
    </row>
    <row r="41" spans="1:8" x14ac:dyDescent="0.25">
      <c r="C41" s="2"/>
      <c r="D41" s="2"/>
      <c r="E41" s="2"/>
      <c r="F41" s="2"/>
      <c r="G41" s="2"/>
      <c r="H41" s="2"/>
    </row>
  </sheetData>
  <mergeCells count="10">
    <mergeCell ref="A9:A10"/>
    <mergeCell ref="B9:B10"/>
    <mergeCell ref="C9:D9"/>
    <mergeCell ref="E9:F9"/>
    <mergeCell ref="G9:H9"/>
    <mergeCell ref="A1:B1"/>
    <mergeCell ref="A2:B2"/>
    <mergeCell ref="A3:B3"/>
    <mergeCell ref="F7:H7"/>
    <mergeCell ref="A5:H5"/>
  </mergeCells>
  <pageMargins left="0" right="0" top="0.74803149606299202" bottom="0.74803149606299202" header="0.31496062992126" footer="0.31496062992126"/>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abSelected="1" topLeftCell="A4" workbookViewId="0">
      <selection activeCell="H21" sqref="H21"/>
    </sheetView>
  </sheetViews>
  <sheetFormatPr defaultRowHeight="15" x14ac:dyDescent="0.25"/>
  <cols>
    <col min="1" max="1" width="3.42578125" customWidth="1"/>
    <col min="2" max="2" width="27.7109375" customWidth="1"/>
    <col min="3" max="3" width="13.85546875" customWidth="1"/>
    <col min="4" max="4" width="7.42578125" customWidth="1"/>
    <col min="5" max="5" width="14" customWidth="1"/>
    <col min="6" max="6" width="14.42578125" customWidth="1"/>
    <col min="7" max="7" width="12.7109375" customWidth="1"/>
    <col min="8" max="8" width="13.140625" customWidth="1"/>
    <col min="9" max="9" width="9" hidden="1" customWidth="1"/>
    <col min="10" max="10" width="6" customWidth="1"/>
    <col min="11" max="11" width="7.5703125" customWidth="1"/>
    <col min="14" max="14" width="19.7109375" customWidth="1"/>
  </cols>
  <sheetData>
    <row r="1" spans="1:15" x14ac:dyDescent="0.25">
      <c r="A1" s="69" t="s">
        <v>75</v>
      </c>
      <c r="B1" s="69"/>
      <c r="C1" s="9"/>
      <c r="D1" s="9"/>
      <c r="E1" s="9"/>
      <c r="F1" s="9"/>
      <c r="G1" s="9"/>
      <c r="H1" s="56" t="s">
        <v>70</v>
      </c>
      <c r="I1" s="9"/>
      <c r="J1" s="9"/>
      <c r="K1" s="9"/>
      <c r="L1" s="9"/>
    </row>
    <row r="2" spans="1:15" x14ac:dyDescent="0.25">
      <c r="A2" s="69" t="s">
        <v>76</v>
      </c>
      <c r="B2" s="69"/>
      <c r="C2" s="9"/>
      <c r="D2" s="9"/>
      <c r="E2" s="9"/>
      <c r="F2" s="9"/>
      <c r="G2" s="9"/>
      <c r="H2" s="9"/>
      <c r="I2" s="9"/>
      <c r="J2" s="9"/>
      <c r="K2" s="9"/>
      <c r="L2" s="9"/>
    </row>
    <row r="3" spans="1:15" x14ac:dyDescent="0.25">
      <c r="A3" s="69" t="s">
        <v>77</v>
      </c>
      <c r="B3" s="69"/>
      <c r="C3" s="9"/>
      <c r="D3" s="9"/>
      <c r="E3" s="9"/>
      <c r="F3" s="9"/>
      <c r="G3" s="9"/>
      <c r="H3" s="9"/>
      <c r="I3" s="9"/>
      <c r="J3" s="9"/>
      <c r="K3" s="9"/>
      <c r="L3" s="9"/>
    </row>
    <row r="4" spans="1:15" x14ac:dyDescent="0.25">
      <c r="A4" s="75" t="s">
        <v>91</v>
      </c>
      <c r="B4" s="75"/>
      <c r="C4" s="75"/>
      <c r="D4" s="75"/>
      <c r="E4" s="75"/>
      <c r="F4" s="75"/>
      <c r="G4" s="75"/>
      <c r="H4" s="75"/>
      <c r="I4" s="75"/>
      <c r="J4" s="75"/>
      <c r="K4" s="75"/>
      <c r="L4" s="75"/>
    </row>
    <row r="5" spans="1:15" ht="21.75" customHeight="1" x14ac:dyDescent="0.25">
      <c r="A5" s="50"/>
      <c r="B5" s="50"/>
      <c r="C5" s="50"/>
      <c r="D5" s="50"/>
      <c r="E5" s="50"/>
      <c r="F5" s="50"/>
      <c r="G5" s="50"/>
      <c r="H5" s="50"/>
      <c r="I5" s="50"/>
      <c r="J5" s="50"/>
      <c r="K5" s="70" t="s">
        <v>89</v>
      </c>
      <c r="L5" s="70"/>
    </row>
    <row r="6" spans="1:15" ht="9.75" customHeight="1" x14ac:dyDescent="0.25">
      <c r="A6" s="50"/>
      <c r="B6" s="50"/>
      <c r="C6" s="50"/>
      <c r="D6" s="50"/>
      <c r="E6" s="50"/>
      <c r="F6" s="50"/>
      <c r="G6" s="50"/>
      <c r="H6" s="50"/>
      <c r="I6" s="50"/>
      <c r="J6" s="50"/>
      <c r="K6" s="51"/>
      <c r="L6" s="51"/>
    </row>
    <row r="7" spans="1:15" x14ac:dyDescent="0.25">
      <c r="A7" s="72" t="s">
        <v>2</v>
      </c>
      <c r="B7" s="72" t="s">
        <v>0</v>
      </c>
      <c r="C7" s="72" t="s">
        <v>71</v>
      </c>
      <c r="D7" s="72"/>
      <c r="E7" s="72"/>
      <c r="F7" s="72" t="s">
        <v>85</v>
      </c>
      <c r="G7" s="72"/>
      <c r="H7" s="72"/>
      <c r="I7" s="72"/>
      <c r="J7" s="72" t="s">
        <v>3</v>
      </c>
      <c r="K7" s="72"/>
      <c r="L7" s="72"/>
    </row>
    <row r="8" spans="1:15" ht="23.25" customHeight="1" x14ac:dyDescent="0.25">
      <c r="A8" s="72"/>
      <c r="B8" s="72"/>
      <c r="C8" s="25" t="s">
        <v>40</v>
      </c>
      <c r="D8" s="25" t="s">
        <v>72</v>
      </c>
      <c r="E8" s="25" t="s">
        <v>73</v>
      </c>
      <c r="F8" s="25" t="s">
        <v>40</v>
      </c>
      <c r="G8" s="25" t="s">
        <v>72</v>
      </c>
      <c r="H8" s="25" t="s">
        <v>73</v>
      </c>
      <c r="I8" s="72" t="s">
        <v>40</v>
      </c>
      <c r="J8" s="72"/>
      <c r="K8" s="25" t="s">
        <v>72</v>
      </c>
      <c r="L8" s="25" t="s">
        <v>73</v>
      </c>
    </row>
    <row r="9" spans="1:15" ht="23.25" customHeight="1" x14ac:dyDescent="0.25">
      <c r="A9" s="27" t="s">
        <v>6</v>
      </c>
      <c r="B9" s="27" t="s">
        <v>7</v>
      </c>
      <c r="C9" s="27">
        <v>1</v>
      </c>
      <c r="D9" s="27">
        <v>2</v>
      </c>
      <c r="E9" s="27">
        <v>3</v>
      </c>
      <c r="F9" s="27">
        <v>4</v>
      </c>
      <c r="G9" s="27">
        <v>5</v>
      </c>
      <c r="H9" s="27">
        <v>6</v>
      </c>
      <c r="I9" s="74" t="s">
        <v>41</v>
      </c>
      <c r="J9" s="74"/>
      <c r="K9" s="27" t="s">
        <v>42</v>
      </c>
      <c r="L9" s="27" t="s">
        <v>74</v>
      </c>
    </row>
    <row r="10" spans="1:15" ht="23.25" customHeight="1" x14ac:dyDescent="0.25">
      <c r="A10" s="27"/>
      <c r="B10" s="26" t="s">
        <v>43</v>
      </c>
      <c r="C10" s="57">
        <f>C16+C17+C19+C20+C21+C23</f>
        <v>4797510000</v>
      </c>
      <c r="D10" s="57">
        <f t="shared" ref="D10:E10" si="0">D16+D17+D19+D20+D21+D23</f>
        <v>0</v>
      </c>
      <c r="E10" s="57">
        <f t="shared" si="0"/>
        <v>4797510000</v>
      </c>
      <c r="F10" s="58">
        <f>G10+H10</f>
        <v>4759302521</v>
      </c>
      <c r="G10" s="58">
        <f>G19</f>
        <v>580193000</v>
      </c>
      <c r="H10" s="58">
        <f>H17+H20+H21</f>
        <v>4179109521</v>
      </c>
      <c r="I10" s="73">
        <v>0.63</v>
      </c>
      <c r="J10" s="73"/>
      <c r="K10" s="57">
        <v>0</v>
      </c>
      <c r="L10" s="59">
        <v>0.59299999999999997</v>
      </c>
    </row>
    <row r="11" spans="1:15" ht="23.25" customHeight="1" x14ac:dyDescent="0.25">
      <c r="A11" s="27"/>
      <c r="B11" s="28" t="s">
        <v>44</v>
      </c>
      <c r="C11" s="27"/>
      <c r="D11" s="27"/>
      <c r="E11" s="27"/>
      <c r="F11" s="27"/>
      <c r="G11" s="27"/>
      <c r="H11" s="27"/>
      <c r="I11" s="74"/>
      <c r="J11" s="74"/>
      <c r="K11" s="27"/>
      <c r="L11" s="27"/>
    </row>
    <row r="12" spans="1:15" ht="23.25" customHeight="1" x14ac:dyDescent="0.25">
      <c r="A12" s="27">
        <v>1</v>
      </c>
      <c r="B12" s="28" t="s">
        <v>45</v>
      </c>
      <c r="C12" s="27">
        <v>0</v>
      </c>
      <c r="D12" s="27">
        <v>0</v>
      </c>
      <c r="E12" s="27">
        <v>0</v>
      </c>
      <c r="F12" s="27">
        <v>0</v>
      </c>
      <c r="G12" s="27">
        <v>0</v>
      </c>
      <c r="H12" s="27">
        <v>0</v>
      </c>
      <c r="I12" s="74">
        <v>0</v>
      </c>
      <c r="J12" s="74"/>
      <c r="K12" s="27">
        <v>0</v>
      </c>
      <c r="L12" s="27">
        <v>0</v>
      </c>
      <c r="N12" s="78">
        <f>H10+G10</f>
        <v>4759302521</v>
      </c>
    </row>
    <row r="13" spans="1:15" ht="23.25" customHeight="1" x14ac:dyDescent="0.25">
      <c r="A13" s="27">
        <v>2</v>
      </c>
      <c r="B13" s="28" t="s">
        <v>46</v>
      </c>
      <c r="C13" s="27">
        <v>0</v>
      </c>
      <c r="D13" s="27">
        <v>0</v>
      </c>
      <c r="E13" s="27">
        <v>0</v>
      </c>
      <c r="F13" s="27">
        <v>0</v>
      </c>
      <c r="G13" s="27">
        <v>0</v>
      </c>
      <c r="H13" s="27">
        <v>0</v>
      </c>
      <c r="I13" s="74">
        <v>0</v>
      </c>
      <c r="J13" s="74"/>
      <c r="K13" s="27">
        <v>0</v>
      </c>
      <c r="L13" s="27">
        <v>0</v>
      </c>
    </row>
    <row r="14" spans="1:15" ht="23.25" customHeight="1" x14ac:dyDescent="0.25">
      <c r="A14" s="27">
        <v>3</v>
      </c>
      <c r="B14" s="28" t="s">
        <v>47</v>
      </c>
      <c r="C14" s="27">
        <v>0</v>
      </c>
      <c r="D14" s="27">
        <v>0</v>
      </c>
      <c r="E14" s="27">
        <v>0</v>
      </c>
      <c r="F14" s="27">
        <v>0</v>
      </c>
      <c r="G14" s="27">
        <v>0</v>
      </c>
      <c r="H14" s="27">
        <v>0</v>
      </c>
      <c r="I14" s="74">
        <v>0</v>
      </c>
      <c r="J14" s="74"/>
      <c r="K14" s="27">
        <v>0</v>
      </c>
      <c r="L14" s="27">
        <v>0</v>
      </c>
    </row>
    <row r="15" spans="1:15" ht="23.25" customHeight="1" x14ac:dyDescent="0.25">
      <c r="A15" s="27">
        <v>4</v>
      </c>
      <c r="B15" s="28" t="s">
        <v>48</v>
      </c>
      <c r="C15" s="27">
        <v>0</v>
      </c>
      <c r="D15" s="27">
        <v>0</v>
      </c>
      <c r="E15" s="27">
        <v>0</v>
      </c>
      <c r="F15" s="27">
        <v>0</v>
      </c>
      <c r="G15" s="27">
        <v>0</v>
      </c>
      <c r="H15" s="27">
        <v>0</v>
      </c>
      <c r="I15" s="74">
        <v>0</v>
      </c>
      <c r="J15" s="74"/>
      <c r="K15" s="27">
        <v>0</v>
      </c>
      <c r="L15" s="27">
        <v>0</v>
      </c>
      <c r="N15" s="1">
        <f>N12-N18</f>
        <v>-6600000</v>
      </c>
      <c r="O15" t="s">
        <v>82</v>
      </c>
    </row>
    <row r="16" spans="1:15" ht="23.25" customHeight="1" x14ac:dyDescent="0.25">
      <c r="A16" s="27">
        <v>5</v>
      </c>
      <c r="B16" s="28" t="s">
        <v>49</v>
      </c>
      <c r="C16" s="29">
        <v>15000000</v>
      </c>
      <c r="D16" s="52"/>
      <c r="E16" s="29">
        <v>15000000</v>
      </c>
      <c r="F16" s="76">
        <f>H16</f>
        <v>6600000</v>
      </c>
      <c r="G16" s="27"/>
      <c r="H16" s="54">
        <v>6600000</v>
      </c>
      <c r="I16" s="71">
        <f>F16/C16</f>
        <v>0.44</v>
      </c>
      <c r="J16" s="71"/>
      <c r="K16" s="27"/>
      <c r="L16" s="53">
        <f>H16/E16</f>
        <v>0.44</v>
      </c>
    </row>
    <row r="17" spans="1:14" ht="23.25" customHeight="1" x14ac:dyDescent="0.25">
      <c r="A17" s="27">
        <v>6</v>
      </c>
      <c r="B17" s="28" t="s">
        <v>50</v>
      </c>
      <c r="C17" s="29">
        <v>20000000</v>
      </c>
      <c r="D17" s="52"/>
      <c r="E17" s="29">
        <v>20000000</v>
      </c>
      <c r="F17" s="76">
        <f>H17</f>
        <v>19960000</v>
      </c>
      <c r="G17" s="27"/>
      <c r="H17" s="54">
        <v>19960000</v>
      </c>
      <c r="I17" s="71">
        <f t="shared" ref="I17:I23" si="1">F17/C17</f>
        <v>0.998</v>
      </c>
      <c r="J17" s="71"/>
      <c r="K17" s="27"/>
      <c r="L17" s="53">
        <f t="shared" ref="L17:L23" si="2">H17/E17</f>
        <v>0.998</v>
      </c>
    </row>
    <row r="18" spans="1:14" ht="23.25" customHeight="1" x14ac:dyDescent="0.25">
      <c r="A18" s="27">
        <v>7</v>
      </c>
      <c r="B18" s="28" t="s">
        <v>51</v>
      </c>
      <c r="C18" s="27">
        <v>0</v>
      </c>
      <c r="D18" s="27">
        <v>0</v>
      </c>
      <c r="E18" s="27">
        <v>0</v>
      </c>
      <c r="F18" s="27">
        <v>0</v>
      </c>
      <c r="G18" s="27">
        <v>0</v>
      </c>
      <c r="H18" s="27">
        <v>0</v>
      </c>
      <c r="I18" s="74">
        <v>0</v>
      </c>
      <c r="J18" s="74"/>
      <c r="K18" s="27">
        <v>0</v>
      </c>
      <c r="L18" s="27">
        <v>0</v>
      </c>
      <c r="N18" s="77">
        <f>H20+F16+F17+F19+F21</f>
        <v>4765902521</v>
      </c>
    </row>
    <row r="19" spans="1:14" ht="23.25" customHeight="1" x14ac:dyDescent="0.25">
      <c r="A19" s="27">
        <v>8</v>
      </c>
      <c r="B19" s="28" t="s">
        <v>52</v>
      </c>
      <c r="C19" s="29">
        <v>29820000</v>
      </c>
      <c r="D19" s="52"/>
      <c r="E19" s="29">
        <f>C19</f>
        <v>29820000</v>
      </c>
      <c r="F19" s="55">
        <f>G19</f>
        <v>580193000</v>
      </c>
      <c r="G19" s="55">
        <f>448300000+131893000</f>
        <v>580193000</v>
      </c>
      <c r="H19" s="27">
        <v>0</v>
      </c>
      <c r="I19" s="71">
        <f t="shared" si="1"/>
        <v>19.456505700871897</v>
      </c>
      <c r="J19" s="71"/>
      <c r="K19" s="27"/>
      <c r="L19" s="53">
        <f t="shared" si="2"/>
        <v>0</v>
      </c>
      <c r="N19" s="4"/>
    </row>
    <row r="20" spans="1:14" ht="31.5" customHeight="1" x14ac:dyDescent="0.25">
      <c r="A20" s="27">
        <v>9</v>
      </c>
      <c r="B20" s="28" t="s">
        <v>53</v>
      </c>
      <c r="C20" s="29">
        <v>4581574000</v>
      </c>
      <c r="D20" s="52"/>
      <c r="E20" s="29">
        <f>C20</f>
        <v>4581574000</v>
      </c>
      <c r="F20" s="27"/>
      <c r="G20" s="27"/>
      <c r="H20" s="55">
        <f>4759302521-F16-F17-F19-F21+6600000</f>
        <v>4116788321</v>
      </c>
      <c r="I20" s="71">
        <f t="shared" ref="I20" si="3">F20/C20</f>
        <v>0</v>
      </c>
      <c r="J20" s="71"/>
      <c r="K20" s="27"/>
      <c r="L20" s="53">
        <f t="shared" ref="L20" si="4">H20/E20</f>
        <v>0.89855327470428281</v>
      </c>
      <c r="N20" s="5"/>
    </row>
    <row r="21" spans="1:14" ht="23.25" customHeight="1" x14ac:dyDescent="0.25">
      <c r="A21" s="27">
        <v>10</v>
      </c>
      <c r="B21" s="28" t="s">
        <v>54</v>
      </c>
      <c r="C21" s="29">
        <f>E21</f>
        <v>56482000</v>
      </c>
      <c r="D21" s="52"/>
      <c r="E21" s="29">
        <v>56482000</v>
      </c>
      <c r="F21" s="55">
        <f>H21</f>
        <v>42361200</v>
      </c>
      <c r="G21" s="27"/>
      <c r="H21" s="55">
        <v>42361200</v>
      </c>
      <c r="I21" s="71">
        <f t="shared" si="1"/>
        <v>0.74999468857335083</v>
      </c>
      <c r="J21" s="71"/>
      <c r="K21" s="27"/>
      <c r="L21" s="53">
        <f t="shared" si="2"/>
        <v>0.74999468857335083</v>
      </c>
      <c r="N21" s="6"/>
    </row>
    <row r="22" spans="1:14" ht="23.25" customHeight="1" x14ac:dyDescent="0.25">
      <c r="A22" s="27">
        <v>11</v>
      </c>
      <c r="B22" s="28" t="s">
        <v>55</v>
      </c>
      <c r="C22" s="27">
        <v>0</v>
      </c>
      <c r="D22" s="27">
        <v>0</v>
      </c>
      <c r="E22" s="27">
        <v>0</v>
      </c>
      <c r="F22" s="27">
        <v>0</v>
      </c>
      <c r="G22" s="27">
        <v>0</v>
      </c>
      <c r="H22" s="27">
        <v>0</v>
      </c>
      <c r="I22" s="74">
        <v>0</v>
      </c>
      <c r="J22" s="74"/>
      <c r="K22" s="27">
        <v>0</v>
      </c>
      <c r="L22" s="27">
        <v>0</v>
      </c>
      <c r="N22" s="3"/>
    </row>
    <row r="23" spans="1:14" ht="23.25" customHeight="1" x14ac:dyDescent="0.25">
      <c r="A23" s="27">
        <v>12</v>
      </c>
      <c r="B23" s="28" t="s">
        <v>56</v>
      </c>
      <c r="C23" s="29">
        <v>94634000</v>
      </c>
      <c r="D23" s="52"/>
      <c r="E23" s="29">
        <f>C23</f>
        <v>94634000</v>
      </c>
      <c r="F23" s="27"/>
      <c r="G23" s="27"/>
      <c r="H23" s="27">
        <v>0</v>
      </c>
      <c r="I23" s="71">
        <f t="shared" si="1"/>
        <v>0</v>
      </c>
      <c r="J23" s="71"/>
      <c r="K23" s="27"/>
      <c r="L23" s="53">
        <f t="shared" si="2"/>
        <v>0</v>
      </c>
      <c r="N23" s="5"/>
    </row>
  </sheetData>
  <mergeCells count="26">
    <mergeCell ref="I22:J22"/>
    <mergeCell ref="I23:J23"/>
    <mergeCell ref="A4:L4"/>
    <mergeCell ref="I15:J15"/>
    <mergeCell ref="I16:J16"/>
    <mergeCell ref="I17:J17"/>
    <mergeCell ref="I18:J18"/>
    <mergeCell ref="I19:J19"/>
    <mergeCell ref="I9:J9"/>
    <mergeCell ref="I11:J11"/>
    <mergeCell ref="I12:J12"/>
    <mergeCell ref="I13:J13"/>
    <mergeCell ref="I14:J14"/>
    <mergeCell ref="A7:A8"/>
    <mergeCell ref="B7:B8"/>
    <mergeCell ref="A1:B1"/>
    <mergeCell ref="A2:B2"/>
    <mergeCell ref="A3:B3"/>
    <mergeCell ref="K5:L5"/>
    <mergeCell ref="I21:J21"/>
    <mergeCell ref="C7:E7"/>
    <mergeCell ref="F7:I7"/>
    <mergeCell ref="J7:L7"/>
    <mergeCell ref="I8:J8"/>
    <mergeCell ref="I20:J20"/>
    <mergeCell ref="I10:J10"/>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113CKTC</vt:lpstr>
      <vt:lpstr>114CKTC</vt:lpstr>
      <vt:lpstr>115CKTC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nhatthienkt</dc:creator>
  <cp:lastModifiedBy>Admin</cp:lastModifiedBy>
  <cp:lastPrinted>2023-07-18T01:29:23Z</cp:lastPrinted>
  <dcterms:created xsi:type="dcterms:W3CDTF">2019-01-09T14:57:44Z</dcterms:created>
  <dcterms:modified xsi:type="dcterms:W3CDTF">2023-10-12T03:12:57Z</dcterms:modified>
</cp:coreProperties>
</file>