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103CKTC" sheetId="1" r:id="rId1"/>
    <sheet name="104CKTC" sheetId="2" r:id="rId2"/>
    <sheet name="105CKTC" sheetId="3" r:id="rId3"/>
    <sheet name="106CKTC" sheetId="4" r:id="rId4"/>
    <sheet name="107CKTC" sheetId="5" r:id="rId5"/>
  </sheets>
  <externalReferences>
    <externalReference r:id="rId6"/>
  </externalReferences>
  <definedNames>
    <definedName name="dv">'103CKTC'!$D$6</definedName>
    <definedName name="h">'103CKTC'!$A$2</definedName>
    <definedName name="t">'103CKTC'!$A$1</definedName>
    <definedName name="x">'103CKTC'!$A$3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" l="1"/>
  <c r="G14" i="5"/>
  <c r="G15" i="5"/>
  <c r="G12" i="5"/>
  <c r="D13" i="5"/>
  <c r="D14" i="5"/>
  <c r="D15" i="5"/>
  <c r="D12" i="5"/>
  <c r="D14" i="4"/>
  <c r="E14" i="4"/>
  <c r="F14" i="4"/>
  <c r="G14" i="4"/>
  <c r="I14" i="4"/>
  <c r="J14" i="4"/>
  <c r="C14" i="4"/>
  <c r="H16" i="4"/>
  <c r="H15" i="4"/>
  <c r="H14" i="4" s="1"/>
  <c r="J22" i="3"/>
  <c r="C10" i="3"/>
  <c r="F10" i="3"/>
  <c r="K10" i="3"/>
  <c r="D10" i="3"/>
  <c r="E10" i="3"/>
  <c r="G10" i="3"/>
  <c r="H10" i="3"/>
  <c r="K23" i="3"/>
  <c r="I23" i="3"/>
  <c r="K21" i="3"/>
  <c r="I21" i="3"/>
  <c r="K17" i="3"/>
  <c r="I16" i="3"/>
  <c r="K16" i="3"/>
  <c r="I17" i="3"/>
  <c r="I19" i="3"/>
  <c r="K19" i="3"/>
  <c r="I20" i="3"/>
  <c r="K20" i="3"/>
  <c r="H11" i="2"/>
  <c r="H12" i="2"/>
  <c r="H18" i="2"/>
  <c r="H19" i="2"/>
  <c r="H20" i="2"/>
  <c r="H24" i="2"/>
  <c r="H10" i="2"/>
  <c r="G11" i="2"/>
  <c r="G12" i="2"/>
  <c r="G18" i="2"/>
  <c r="G19" i="2"/>
  <c r="G20" i="2"/>
  <c r="G24" i="2"/>
  <c r="G26" i="2"/>
  <c r="G27" i="2"/>
  <c r="G28" i="2"/>
  <c r="G10" i="2"/>
  <c r="H33" i="2"/>
  <c r="H34" i="2"/>
  <c r="G33" i="2"/>
  <c r="G34" i="2"/>
  <c r="H32" i="2"/>
  <c r="G32" i="2"/>
  <c r="D32" i="2"/>
  <c r="D10" i="2" s="1"/>
  <c r="E32" i="2"/>
  <c r="E10" i="2" s="1"/>
  <c r="F32" i="2"/>
  <c r="C32" i="2"/>
  <c r="F10" i="2"/>
  <c r="C10" i="2"/>
  <c r="D11" i="2"/>
  <c r="E11" i="2"/>
  <c r="F11" i="2"/>
  <c r="C11" i="2"/>
  <c r="D20" i="2"/>
  <c r="E20" i="2"/>
  <c r="F20" i="2"/>
  <c r="C20" i="2"/>
  <c r="D26" i="2"/>
  <c r="E26" i="2"/>
  <c r="F26" i="2"/>
  <c r="C26" i="2"/>
  <c r="B9" i="1"/>
  <c r="D13" i="1"/>
  <c r="D11" i="1"/>
  <c r="D9" i="1"/>
  <c r="D8" i="1" s="1"/>
  <c r="B15" i="1"/>
  <c r="B14" i="1"/>
  <c r="B13" i="1"/>
  <c r="I10" i="3" l="1"/>
  <c r="J10" i="3"/>
  <c r="B8" i="1"/>
  <c r="E6" i="5" l="1"/>
  <c r="A3" i="5"/>
  <c r="A2" i="5"/>
  <c r="A1" i="5"/>
  <c r="I6" i="4"/>
  <c r="A3" i="4"/>
  <c r="A2" i="4"/>
  <c r="A1" i="4"/>
  <c r="A3" i="3"/>
  <c r="A2" i="3"/>
  <c r="A1" i="3"/>
  <c r="A3" i="2"/>
  <c r="A2" i="2"/>
  <c r="A1" i="2"/>
</calcChain>
</file>

<file path=xl/sharedStrings.xml><?xml version="1.0" encoding="utf-8"?>
<sst xmlns="http://schemas.openxmlformats.org/spreadsheetml/2006/main" count="155" uniqueCount="124">
  <si>
    <t>NỘI DUNG</t>
  </si>
  <si>
    <t>DỰ TOÁN</t>
  </si>
  <si>
    <t>NỘI DUNG CHI</t>
  </si>
  <si>
    <t>TỔNG SỐ THU</t>
  </si>
  <si>
    <t>TỔNG SỐ CHI</t>
  </si>
  <si>
    <t>I. Các khoản thu xã hưởng 100%</t>
  </si>
  <si>
    <t>I. Chi đầu tư phát triển</t>
  </si>
  <si>
    <t>II. Chi thường xuyên</t>
  </si>
  <si>
    <t xml:space="preserve">III. Thu bổ sung </t>
  </si>
  <si>
    <t>III. Dự phòng</t>
  </si>
  <si>
    <t>- Bổ sung cân đối</t>
  </si>
  <si>
    <t>- Bổ sung có mục tiêu</t>
  </si>
  <si>
    <t xml:space="preserve">IV. Thu chuyển nguồn </t>
  </si>
  <si>
    <t>Biểu số 103/CK TC-NSNN</t>
  </si>
  <si>
    <t>(Dự toán trình Hội đồng nhân dân)</t>
  </si>
  <si>
    <t>Biểu số 104/CK TC-NSNN</t>
  </si>
  <si>
    <t>STT</t>
  </si>
  <si>
    <t>SO SÁNH (%)</t>
  </si>
  <si>
    <t>THU NSNN</t>
  </si>
  <si>
    <t>THU NSX</t>
  </si>
  <si>
    <t>A</t>
  </si>
  <si>
    <t>B</t>
  </si>
  <si>
    <t>5=3/1</t>
  </si>
  <si>
    <t>6=4/2</t>
  </si>
  <si>
    <t>TỔNG THU</t>
  </si>
  <si>
    <t>I</t>
  </si>
  <si>
    <t xml:space="preserve">Các khoản thu 100% </t>
  </si>
  <si>
    <t>Phí, lệ phí</t>
  </si>
  <si>
    <t>Thu từ quỹ đất công ích và thu hoa lợi công sản khác</t>
  </si>
  <si>
    <t>Thu từ hoạt động kinh tế và sự nghiệp</t>
  </si>
  <si>
    <t>Thu phạt, tịch thu khác theo quy định</t>
  </si>
  <si>
    <t>Thu từ tài sản được xác lập quyền sở hữu của nhà nước theo quy định</t>
  </si>
  <si>
    <t>Đóng góp của nhân dân theo quy định</t>
  </si>
  <si>
    <t>Thu khác</t>
  </si>
  <si>
    <t>II</t>
  </si>
  <si>
    <t>Các khoản thu phân chia theo tỷ lệ phần trăm (%)</t>
  </si>
  <si>
    <t>Các khoản thu phân chia</t>
  </si>
  <si>
    <t>- Thuế sử dụng đất phi nông nghiệp</t>
  </si>
  <si>
    <t>- Thuế sử dụng đất nông nghiệp thu từ hộ gia đình</t>
  </si>
  <si>
    <t>- Lệ phí môn bài thu từ cá nhân, hộ kinh doanh</t>
  </si>
  <si>
    <t>- Lệ phí trước bạ nhà, đất</t>
  </si>
  <si>
    <t>2</t>
  </si>
  <si>
    <t>Các khoản thu phân chia khác do cấp tỉnh quy định</t>
  </si>
  <si>
    <t>III</t>
  </si>
  <si>
    <t>Thu viện trợ không hoàn lại trực tiếp cho xã (nếu có)</t>
  </si>
  <si>
    <t>IV</t>
  </si>
  <si>
    <t>Thu chuyển nguồn</t>
  </si>
  <si>
    <t>V</t>
  </si>
  <si>
    <t>Thu kết dư ngân sách năm trước</t>
  </si>
  <si>
    <t>VI</t>
  </si>
  <si>
    <t>Thu bổ sung từ ngân sách cấp trên</t>
  </si>
  <si>
    <t>- Thu bổ sung cân đối</t>
  </si>
  <si>
    <t>- Thu bổ sung có mục tiêu</t>
  </si>
  <si>
    <t>TỔNG SỐ</t>
  </si>
  <si>
    <t>ĐẦU TƯ PHÁT TRIỂN</t>
  </si>
  <si>
    <t>THƯỜNG XUYÊN</t>
  </si>
  <si>
    <t>7=4/1</t>
  </si>
  <si>
    <t>8=5/2</t>
  </si>
  <si>
    <t>9=6/3</t>
  </si>
  <si>
    <t>TỔNG CHI</t>
  </si>
  <si>
    <t xml:space="preserve">Trong đó </t>
  </si>
  <si>
    <t>Chi giáo dục</t>
  </si>
  <si>
    <t>Chi ứng dụng, chuyển giao công nghệ</t>
  </si>
  <si>
    <t>Chi y tế</t>
  </si>
  <si>
    <t>Chi văn hóa, thông tin</t>
  </si>
  <si>
    <t>Chi phát thanh, truyền thanh</t>
  </si>
  <si>
    <t>Chi thể dục thể thao</t>
  </si>
  <si>
    <t>Chi bảo vệ môi trường</t>
  </si>
  <si>
    <t>Chi các hoạt động kinh tế</t>
  </si>
  <si>
    <t xml:space="preserve">Chi hoạt động của cơ quan quản lý Nhà nước, Đảng, đoàn thể </t>
  </si>
  <si>
    <t>Chi cho công tác xã hội</t>
  </si>
  <si>
    <t>Dự phòng ngân sách</t>
  </si>
  <si>
    <t>Biểu số 105/CK TC-NSNN</t>
  </si>
  <si>
    <t>Tên công trình</t>
  </si>
  <si>
    <t>Thời gian khởi công - hoàn thành</t>
  </si>
  <si>
    <t>Tổng dự toán được duyệt</t>
  </si>
  <si>
    <t>Tổng số</t>
  </si>
  <si>
    <t>Trong đó thanh toán khối lượng năm trước</t>
  </si>
  <si>
    <t>Chia theo nguồn vốn</t>
  </si>
  <si>
    <t>Trong đó nguồn đóng góp của dân</t>
  </si>
  <si>
    <t>Nguồn cân đối ngân sách</t>
  </si>
  <si>
    <t>Nguồn đóng góp</t>
  </si>
  <si>
    <t>1. Công trình chuyển tiếp</t>
  </si>
  <si>
    <t>Trong đó: hoàn thành trong năm</t>
  </si>
  <si>
    <t>2. Công trình khởi công mới</t>
  </si>
  <si>
    <t>Biểu số 106/CK TC-NSNN</t>
  </si>
  <si>
    <t>(năm hiện hành)</t>
  </si>
  <si>
    <t>THU</t>
  </si>
  <si>
    <t>CHI</t>
  </si>
  <si>
    <t>CHÊNH LỆCH (+) (-)</t>
  </si>
  <si>
    <t xml:space="preserve">1. Các quỹ tài chính nhà nước ngoài ngân sách </t>
  </si>
  <si>
    <t>2. Các hoạt động sự nghiệp</t>
  </si>
  <si>
    <t>KẾ HOẠCH THU, CHI CÁC HOẠT ĐỘNG TÀI CHÍNH KHÁC NĂM…</t>
  </si>
  <si>
    <t>Biểu số 107/CK TC-NSNN</t>
  </si>
  <si>
    <t>Tỉnh: Bắc Kạn</t>
  </si>
  <si>
    <t>Huyện: Chợ Đồn</t>
  </si>
  <si>
    <t>Xã: Bằng Phúc</t>
  </si>
  <si>
    <t>Đơn vị: nghìn đồng</t>
  </si>
  <si>
    <t>Đơn vị: Nghìn đồng</t>
  </si>
  <si>
    <r>
      <t xml:space="preserve">II. Các khoản thu phân chia theo tỷ lệ </t>
    </r>
    <r>
      <rPr>
        <vertAlign val="superscript"/>
        <sz val="12"/>
        <rFont val="Times New Roman"/>
        <family val="1"/>
      </rPr>
      <t>(1)</t>
    </r>
  </si>
  <si>
    <t>Đơn vị: đồng</t>
  </si>
  <si>
    <t>1B</t>
  </si>
  <si>
    <t>Thuế NCN</t>
  </si>
  <si>
    <t>- Thuế GTGT</t>
  </si>
  <si>
    <t>- Thuế TTĐB</t>
  </si>
  <si>
    <t>DỰ TOÁN THU NGÂN SÁCH XÃ NĂM 2024</t>
  </si>
  <si>
    <r>
      <t xml:space="preserve">ƯỚC THỰC HIỆN NĂM 2023 </t>
    </r>
    <r>
      <rPr>
        <sz val="10"/>
        <rFont val="Arial"/>
        <family val="2"/>
      </rPr>
      <t>(năm hiện hành)</t>
    </r>
  </si>
  <si>
    <t>DỰ TOÁN NĂM 2024</t>
  </si>
  <si>
    <t>DỰ TOÁN CHI NGÂN SÁCH XÃ NĂM 2024</t>
  </si>
  <si>
    <r>
      <t xml:space="preserve">DỰ TOÁN NĂM 2023 </t>
    </r>
    <r>
      <rPr>
        <sz val="10"/>
        <rFont val="Arial"/>
        <family val="2"/>
      </rPr>
      <t>(năm hiện hành)</t>
    </r>
  </si>
  <si>
    <t>Chi thực hiện CT MTQG</t>
  </si>
  <si>
    <r>
      <t>DỰ TOÁN CHI ĐẦU TƯ PHÁT TRIỂN</t>
    </r>
    <r>
      <rPr>
        <b/>
        <vertAlign val="superscript"/>
        <sz val="10"/>
        <color rgb="FF000000"/>
        <rFont val="Arial"/>
        <family val="2"/>
      </rPr>
      <t>(1)</t>
    </r>
    <r>
      <rPr>
        <b/>
        <sz val="10"/>
        <color rgb="FF000000"/>
        <rFont val="Arial"/>
        <family val="2"/>
      </rPr>
      <t xml:space="preserve"> NĂM 2024</t>
    </r>
  </si>
  <si>
    <t>- Đường nội đồng từ Cốc Hón đến đường 257B thôn Bản Quân</t>
  </si>
  <si>
    <t>01/2024-12/2024</t>
  </si>
  <si>
    <t>- Dự án nhà văn hóa xã Bằng Phúc</t>
  </si>
  <si>
    <t>Dự toán năm 2024</t>
  </si>
  <si>
    <t>Giá trị thực hiện đến 31/12/2023</t>
  </si>
  <si>
    <t>Giá trị đã thanh toán đến 31/12/2023</t>
  </si>
  <si>
    <t>ƯỚC THỰC HIỆN NĂM 2023</t>
  </si>
  <si>
    <t>KẾ HOẠCH NĂM 2024</t>
  </si>
  <si>
    <t>- Quỹ khuyến học</t>
  </si>
  <si>
    <t>- Quỹ vì người nghèo</t>
  </si>
  <si>
    <t>- Quỹ trẻ thơ</t>
  </si>
  <si>
    <t>- Quỹ đền ơn đáp nghĩa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</si>
</sst>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_-* #,##0\ _₫_-;\-* #,##0\ _₫_-;_-* &quot;-&quot;??\ _₫_-;_-@_-"/>
    <numFmt numFmtId="165" formatCode="_-* #,##0.000\ _₫_-;\-* #,##0.000\ _₫_-;_-* &quot;-&quot;??\ _₫_-;_-@_-"/>
  </numFmts>
  <fonts count="21" x14ac:knownFonts="1">
    <font>
      <sz val="11"/>
      <color theme="1"/>
      <name val="Arial"/>
      <family val="2"/>
      <charset val="163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vertAlign val="superscript"/>
      <sz val="10"/>
      <color rgb="FF000000"/>
      <name val="Arial"/>
      <family val="2"/>
    </font>
    <font>
      <sz val="11"/>
      <color theme="1"/>
      <name val="Arial"/>
      <family val="2"/>
      <charset val="163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1"/>
      <color theme="1"/>
      <name val="Arial"/>
      <family val="2"/>
      <scheme val="minor"/>
    </font>
    <font>
      <sz val="11"/>
      <color rgb="FF22222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3" fontId="14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43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vertical="center" wrapText="1"/>
    </xf>
    <xf numFmtId="165" fontId="17" fillId="0" borderId="1" xfId="1" applyNumberFormat="1" applyFont="1" applyBorder="1" applyAlignment="1">
      <alignment horizontal="center" vertical="center" wrapText="1"/>
    </xf>
    <xf numFmtId="0" fontId="19" fillId="0" borderId="0" xfId="0" applyFont="1"/>
    <xf numFmtId="164" fontId="2" fillId="0" borderId="2" xfId="1" applyNumberFormat="1" applyFont="1" applyBorder="1" applyAlignment="1">
      <alignment horizontal="center" vertical="center" wrapText="1"/>
    </xf>
    <xf numFmtId="43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43" fontId="2" fillId="0" borderId="8" xfId="1" applyNumberFormat="1" applyFont="1" applyBorder="1" applyAlignment="1">
      <alignment horizontal="center" vertical="center" wrapText="1"/>
    </xf>
    <xf numFmtId="43" fontId="2" fillId="0" borderId="7" xfId="1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3" fontId="14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Zalo%20Received%20Files\Bi&#7875;u%20s&#7889;%20103%20C&#226;n%20&#273;&#7889;i%20d&#7921;%20to&#225;n%20ng&#226;n%20s&#225;ch%20x&#227;%20(TT%203432016TT-BT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442016_B114"/>
    </sheetNames>
    <sheetDataSet>
      <sheetData sheetId="0">
        <row r="11">
          <cell r="C11">
            <v>27000000</v>
          </cell>
          <cell r="E11">
            <v>5968424000</v>
          </cell>
        </row>
        <row r="12">
          <cell r="E12">
            <v>5475761000</v>
          </cell>
        </row>
        <row r="13">
          <cell r="C13">
            <v>11528885000</v>
          </cell>
          <cell r="E13">
            <v>111700000</v>
          </cell>
        </row>
        <row r="14">
          <cell r="C14">
            <v>5495641000</v>
          </cell>
        </row>
        <row r="15">
          <cell r="C15">
            <v>6033244000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7" workbookViewId="0">
      <selection activeCell="I16" sqref="I16"/>
    </sheetView>
  </sheetViews>
  <sheetFormatPr defaultRowHeight="14.25" x14ac:dyDescent="0.2"/>
  <cols>
    <col min="1" max="1" width="38.875" customWidth="1"/>
    <col min="2" max="2" width="15.375" customWidth="1"/>
    <col min="3" max="3" width="22.125" customWidth="1"/>
    <col min="4" max="4" width="18" customWidth="1"/>
  </cols>
  <sheetData>
    <row r="1" spans="1:4" ht="15.75" x14ac:dyDescent="0.25">
      <c r="A1" s="14" t="s">
        <v>94</v>
      </c>
      <c r="B1" s="14"/>
      <c r="C1" s="51" t="s">
        <v>13</v>
      </c>
      <c r="D1" s="51"/>
    </row>
    <row r="2" spans="1:4" ht="15.75" x14ac:dyDescent="0.25">
      <c r="A2" s="14" t="s">
        <v>95</v>
      </c>
      <c r="B2" s="14"/>
      <c r="C2" s="14"/>
      <c r="D2" s="14"/>
    </row>
    <row r="3" spans="1:4" ht="15.75" x14ac:dyDescent="0.25">
      <c r="A3" s="14" t="s">
        <v>96</v>
      </c>
      <c r="B3" s="14"/>
      <c r="C3" s="14"/>
      <c r="D3" s="14"/>
    </row>
    <row r="4" spans="1:4" ht="15.75" x14ac:dyDescent="0.25">
      <c r="A4" s="51" t="s">
        <v>13</v>
      </c>
      <c r="B4" s="51"/>
      <c r="C4" s="51"/>
      <c r="D4" s="51"/>
    </row>
    <row r="5" spans="1:4" ht="15.75" x14ac:dyDescent="0.2">
      <c r="A5" s="53" t="s">
        <v>14</v>
      </c>
      <c r="B5" s="53"/>
      <c r="C5" s="53"/>
      <c r="D5" s="53"/>
    </row>
    <row r="6" spans="1:4" ht="15.75" x14ac:dyDescent="0.25">
      <c r="A6" s="14"/>
      <c r="B6" s="14"/>
      <c r="C6" s="14"/>
      <c r="D6" s="17" t="s">
        <v>100</v>
      </c>
    </row>
    <row r="7" spans="1:4" ht="29.25" customHeight="1" x14ac:dyDescent="0.2">
      <c r="A7" s="15" t="s">
        <v>0</v>
      </c>
      <c r="B7" s="15" t="s">
        <v>1</v>
      </c>
      <c r="C7" s="15" t="s">
        <v>2</v>
      </c>
      <c r="D7" s="15" t="s">
        <v>1</v>
      </c>
    </row>
    <row r="8" spans="1:4" ht="29.25" customHeight="1" x14ac:dyDescent="0.2">
      <c r="A8" s="15" t="s">
        <v>3</v>
      </c>
      <c r="B8" s="20">
        <f>SUM(B9:B13)</f>
        <v>11555885000</v>
      </c>
      <c r="C8" s="15" t="s">
        <v>4</v>
      </c>
      <c r="D8" s="19">
        <f>SUM(D9:D13)</f>
        <v>11555885000</v>
      </c>
    </row>
    <row r="9" spans="1:4" ht="29.25" customHeight="1" x14ac:dyDescent="0.2">
      <c r="A9" s="52" t="s">
        <v>5</v>
      </c>
      <c r="B9" s="54">
        <f>[1]TT3442016_B114!$C$11</f>
        <v>27000000</v>
      </c>
      <c r="C9" s="52" t="s">
        <v>6</v>
      </c>
      <c r="D9" s="54">
        <f>[1]TT3442016_B114!$E$11</f>
        <v>5968424000</v>
      </c>
    </row>
    <row r="10" spans="1:4" ht="29.25" customHeight="1" x14ac:dyDescent="0.2">
      <c r="A10" s="52"/>
      <c r="B10" s="52"/>
      <c r="C10" s="52"/>
      <c r="D10" s="52"/>
    </row>
    <row r="11" spans="1:4" ht="29.25" customHeight="1" x14ac:dyDescent="0.2">
      <c r="A11" s="52" t="s">
        <v>99</v>
      </c>
      <c r="B11" s="52"/>
      <c r="C11" s="52" t="s">
        <v>7</v>
      </c>
      <c r="D11" s="54">
        <f>[1]TT3442016_B114!$E$12</f>
        <v>5475761000</v>
      </c>
    </row>
    <row r="12" spans="1:4" ht="29.25" customHeight="1" x14ac:dyDescent="0.2">
      <c r="A12" s="52"/>
      <c r="B12" s="52"/>
      <c r="C12" s="52"/>
      <c r="D12" s="52"/>
    </row>
    <row r="13" spans="1:4" ht="29.25" customHeight="1" x14ac:dyDescent="0.2">
      <c r="A13" s="16" t="s">
        <v>8</v>
      </c>
      <c r="B13" s="18">
        <f>[1]TT3442016_B114!$C$13</f>
        <v>11528885000</v>
      </c>
      <c r="C13" s="16" t="s">
        <v>9</v>
      </c>
      <c r="D13" s="18">
        <f>[1]TT3442016_B114!$E$13</f>
        <v>111700000</v>
      </c>
    </row>
    <row r="14" spans="1:4" ht="29.25" customHeight="1" x14ac:dyDescent="0.2">
      <c r="A14" s="16" t="s">
        <v>10</v>
      </c>
      <c r="B14" s="18">
        <f>[1]TT3442016_B114!$C$14</f>
        <v>5495641000</v>
      </c>
      <c r="C14" s="16"/>
      <c r="D14" s="16"/>
    </row>
    <row r="15" spans="1:4" ht="29.25" customHeight="1" x14ac:dyDescent="0.2">
      <c r="A15" s="16" t="s">
        <v>11</v>
      </c>
      <c r="B15" s="18">
        <f>[1]TT3442016_B114!$C$15</f>
        <v>6033244000</v>
      </c>
      <c r="C15" s="16"/>
      <c r="D15" s="16"/>
    </row>
    <row r="16" spans="1:4" ht="29.25" customHeight="1" x14ac:dyDescent="0.2">
      <c r="A16" s="52" t="s">
        <v>12</v>
      </c>
      <c r="B16" s="52"/>
      <c r="C16" s="52"/>
      <c r="D16" s="52"/>
    </row>
    <row r="17" spans="1:4" ht="29.25" customHeight="1" x14ac:dyDescent="0.2">
      <c r="A17" s="52"/>
      <c r="B17" s="52"/>
      <c r="C17" s="52"/>
      <c r="D17" s="52"/>
    </row>
  </sheetData>
  <mergeCells count="15">
    <mergeCell ref="C1:D1"/>
    <mergeCell ref="A16:A17"/>
    <mergeCell ref="B16:B17"/>
    <mergeCell ref="C16:C17"/>
    <mergeCell ref="D16:D17"/>
    <mergeCell ref="A4:D4"/>
    <mergeCell ref="A5:D5"/>
    <mergeCell ref="A9:A10"/>
    <mergeCell ref="B9:B10"/>
    <mergeCell ref="C9:C10"/>
    <mergeCell ref="D9:D10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2" workbookViewId="0">
      <selection activeCell="K14" sqref="K14:K15"/>
    </sheetView>
  </sheetViews>
  <sheetFormatPr defaultRowHeight="14.25" x14ac:dyDescent="0.2"/>
  <cols>
    <col min="1" max="1" width="4.125" customWidth="1"/>
    <col min="2" max="2" width="35.625" customWidth="1"/>
    <col min="3" max="3" width="9.375" customWidth="1"/>
    <col min="4" max="4" width="9.625" customWidth="1"/>
    <col min="5" max="5" width="10.375" customWidth="1"/>
    <col min="6" max="6" width="10.125" customWidth="1"/>
    <col min="8" max="8" width="8.125" customWidth="1"/>
  </cols>
  <sheetData>
    <row r="1" spans="1:8" x14ac:dyDescent="0.2">
      <c r="A1" t="str">
        <f>t</f>
        <v>Tỉnh: Bắc Kạn</v>
      </c>
      <c r="F1" s="55" t="s">
        <v>15</v>
      </c>
      <c r="G1" s="55"/>
      <c r="H1" s="55"/>
    </row>
    <row r="2" spans="1:8" x14ac:dyDescent="0.2">
      <c r="A2" t="str">
        <f>h</f>
        <v>Huyện: Chợ Đồn</v>
      </c>
    </row>
    <row r="3" spans="1:8" x14ac:dyDescent="0.2">
      <c r="A3" t="str">
        <f>x</f>
        <v>Xã: Bằng Phúc</v>
      </c>
    </row>
    <row r="4" spans="1:8" x14ac:dyDescent="0.2">
      <c r="A4" s="57" t="s">
        <v>105</v>
      </c>
      <c r="B4" s="57"/>
      <c r="C4" s="57"/>
      <c r="D4" s="57"/>
      <c r="E4" s="57"/>
      <c r="F4" s="57"/>
      <c r="G4" s="57"/>
      <c r="H4" s="57"/>
    </row>
    <row r="5" spans="1:8" x14ac:dyDescent="0.2">
      <c r="A5" s="58" t="s">
        <v>14</v>
      </c>
      <c r="B5" s="58"/>
      <c r="C5" s="58"/>
      <c r="D5" s="58"/>
      <c r="E5" s="58"/>
      <c r="F5" s="58"/>
      <c r="G5" s="58"/>
      <c r="H5" s="58"/>
    </row>
    <row r="6" spans="1:8" x14ac:dyDescent="0.2">
      <c r="G6" s="36" t="s">
        <v>98</v>
      </c>
      <c r="H6" s="36"/>
    </row>
    <row r="7" spans="1:8" ht="45.75" customHeight="1" x14ac:dyDescent="0.2">
      <c r="A7" s="56" t="s">
        <v>16</v>
      </c>
      <c r="B7" s="56" t="s">
        <v>0</v>
      </c>
      <c r="C7" s="56" t="s">
        <v>106</v>
      </c>
      <c r="D7" s="56"/>
      <c r="E7" s="56" t="s">
        <v>107</v>
      </c>
      <c r="F7" s="56"/>
      <c r="G7" s="56" t="s">
        <v>17</v>
      </c>
      <c r="H7" s="56"/>
    </row>
    <row r="8" spans="1:8" ht="32.25" customHeight="1" x14ac:dyDescent="0.2">
      <c r="A8" s="56"/>
      <c r="B8" s="56"/>
      <c r="C8" s="1" t="s">
        <v>18</v>
      </c>
      <c r="D8" s="1" t="s">
        <v>19</v>
      </c>
      <c r="E8" s="1" t="s">
        <v>18</v>
      </c>
      <c r="F8" s="1" t="s">
        <v>19</v>
      </c>
      <c r="G8" s="1" t="s">
        <v>18</v>
      </c>
      <c r="H8" s="1" t="s">
        <v>19</v>
      </c>
    </row>
    <row r="9" spans="1:8" x14ac:dyDescent="0.2">
      <c r="A9" s="27" t="s">
        <v>20</v>
      </c>
      <c r="B9" s="27" t="s">
        <v>101</v>
      </c>
      <c r="C9" s="27">
        <v>1</v>
      </c>
      <c r="D9" s="27">
        <v>2</v>
      </c>
      <c r="E9" s="27">
        <v>3</v>
      </c>
      <c r="F9" s="27">
        <v>4</v>
      </c>
      <c r="G9" s="27" t="s">
        <v>22</v>
      </c>
      <c r="H9" s="27" t="s">
        <v>23</v>
      </c>
    </row>
    <row r="10" spans="1:8" x14ac:dyDescent="0.2">
      <c r="A10" s="27"/>
      <c r="B10" s="28" t="s">
        <v>24</v>
      </c>
      <c r="C10" s="29">
        <f>C11+C20+C26+C29+C30+C31+C32</f>
        <v>7688444</v>
      </c>
      <c r="D10" s="29">
        <f t="shared" ref="D10:F10" si="0">D11+D20+D26+D29+D30+D31+D32</f>
        <v>7477444</v>
      </c>
      <c r="E10" s="29">
        <f t="shared" si="0"/>
        <v>11878885</v>
      </c>
      <c r="F10" s="29">
        <f t="shared" si="0"/>
        <v>11555885</v>
      </c>
      <c r="G10" s="30">
        <f>E10/C10</f>
        <v>1.5450310882149887</v>
      </c>
      <c r="H10" s="30">
        <f>F10/D10</f>
        <v>1.5454325034062442</v>
      </c>
    </row>
    <row r="11" spans="1:8" x14ac:dyDescent="0.2">
      <c r="A11" s="28" t="s">
        <v>25</v>
      </c>
      <c r="B11" s="31" t="s">
        <v>26</v>
      </c>
      <c r="C11" s="29">
        <f>SUM(C12:C19)</f>
        <v>33000</v>
      </c>
      <c r="D11" s="29">
        <f t="shared" ref="D11:F11" si="1">SUM(D12:D19)</f>
        <v>33000</v>
      </c>
      <c r="E11" s="29">
        <f t="shared" si="1"/>
        <v>19600</v>
      </c>
      <c r="F11" s="29">
        <f t="shared" si="1"/>
        <v>19600</v>
      </c>
      <c r="G11" s="30">
        <f t="shared" ref="G11:G28" si="2">E11/C11</f>
        <v>0.59393939393939399</v>
      </c>
      <c r="H11" s="30">
        <f t="shared" ref="H11:H24" si="3">F11/D11</f>
        <v>0.59393939393939399</v>
      </c>
    </row>
    <row r="12" spans="1:8" x14ac:dyDescent="0.2">
      <c r="A12" s="27"/>
      <c r="B12" s="32" t="s">
        <v>27</v>
      </c>
      <c r="C12" s="33">
        <v>3000</v>
      </c>
      <c r="D12" s="33">
        <v>3000</v>
      </c>
      <c r="E12" s="33">
        <v>5000</v>
      </c>
      <c r="F12" s="33">
        <v>5000</v>
      </c>
      <c r="G12" s="30">
        <f t="shared" si="2"/>
        <v>1.6666666666666667</v>
      </c>
      <c r="H12" s="30">
        <f t="shared" si="3"/>
        <v>1.6666666666666667</v>
      </c>
    </row>
    <row r="13" spans="1:8" x14ac:dyDescent="0.2">
      <c r="A13" s="27"/>
      <c r="B13" s="32" t="s">
        <v>28</v>
      </c>
      <c r="C13" s="33"/>
      <c r="D13" s="33"/>
      <c r="E13" s="33"/>
      <c r="F13" s="33"/>
      <c r="G13" s="30"/>
      <c r="H13" s="30"/>
    </row>
    <row r="14" spans="1:8" x14ac:dyDescent="0.2">
      <c r="A14" s="27"/>
      <c r="B14" s="32" t="s">
        <v>29</v>
      </c>
      <c r="C14" s="33"/>
      <c r="D14" s="33"/>
      <c r="E14" s="33"/>
      <c r="F14" s="33"/>
      <c r="G14" s="30"/>
      <c r="H14" s="30"/>
    </row>
    <row r="15" spans="1:8" x14ac:dyDescent="0.2">
      <c r="A15" s="27"/>
      <c r="B15" s="32" t="s">
        <v>30</v>
      </c>
      <c r="C15" s="33"/>
      <c r="D15" s="33"/>
      <c r="E15" s="33"/>
      <c r="F15" s="33"/>
      <c r="G15" s="30"/>
      <c r="H15" s="30"/>
    </row>
    <row r="16" spans="1:8" ht="24" x14ac:dyDescent="0.2">
      <c r="A16" s="27"/>
      <c r="B16" s="32" t="s">
        <v>31</v>
      </c>
      <c r="C16" s="33"/>
      <c r="D16" s="33"/>
      <c r="E16" s="33"/>
      <c r="F16" s="33"/>
      <c r="G16" s="30"/>
      <c r="H16" s="30"/>
    </row>
    <row r="17" spans="1:8" x14ac:dyDescent="0.2">
      <c r="A17" s="27"/>
      <c r="B17" s="32" t="s">
        <v>32</v>
      </c>
      <c r="C17" s="33"/>
      <c r="D17" s="33"/>
      <c r="E17" s="33"/>
      <c r="F17" s="33"/>
      <c r="G17" s="30"/>
      <c r="H17" s="30"/>
    </row>
    <row r="18" spans="1:8" x14ac:dyDescent="0.2">
      <c r="A18" s="27"/>
      <c r="B18" s="32" t="s">
        <v>102</v>
      </c>
      <c r="C18" s="33">
        <v>29000</v>
      </c>
      <c r="D18" s="33">
        <v>29000</v>
      </c>
      <c r="E18" s="33">
        <v>11000</v>
      </c>
      <c r="F18" s="33">
        <v>11000</v>
      </c>
      <c r="G18" s="30">
        <f t="shared" si="2"/>
        <v>0.37931034482758619</v>
      </c>
      <c r="H18" s="30">
        <f t="shared" si="3"/>
        <v>0.37931034482758619</v>
      </c>
    </row>
    <row r="19" spans="1:8" x14ac:dyDescent="0.2">
      <c r="A19" s="27"/>
      <c r="B19" s="32" t="s">
        <v>33</v>
      </c>
      <c r="C19" s="33">
        <v>1000</v>
      </c>
      <c r="D19" s="33">
        <v>1000</v>
      </c>
      <c r="E19" s="33">
        <v>3600</v>
      </c>
      <c r="F19" s="33">
        <v>3600</v>
      </c>
      <c r="G19" s="30">
        <f t="shared" si="2"/>
        <v>3.6</v>
      </c>
      <c r="H19" s="30">
        <f t="shared" si="3"/>
        <v>3.6</v>
      </c>
    </row>
    <row r="20" spans="1:8" x14ac:dyDescent="0.2">
      <c r="A20" s="28" t="s">
        <v>34</v>
      </c>
      <c r="B20" s="31" t="s">
        <v>35</v>
      </c>
      <c r="C20" s="29">
        <f>SUM(C21:C25)</f>
        <v>7000</v>
      </c>
      <c r="D20" s="29">
        <f t="shared" ref="D20:F20" si="4">SUM(D21:D25)</f>
        <v>7000</v>
      </c>
      <c r="E20" s="29">
        <f t="shared" si="4"/>
        <v>7400</v>
      </c>
      <c r="F20" s="29">
        <f t="shared" si="4"/>
        <v>7400</v>
      </c>
      <c r="G20" s="30">
        <f t="shared" si="2"/>
        <v>1.0571428571428572</v>
      </c>
      <c r="H20" s="30">
        <f t="shared" si="3"/>
        <v>1.0571428571428572</v>
      </c>
    </row>
    <row r="21" spans="1:8" x14ac:dyDescent="0.2">
      <c r="A21" s="27">
        <v>1</v>
      </c>
      <c r="B21" s="32" t="s">
        <v>36</v>
      </c>
      <c r="C21" s="33"/>
      <c r="D21" s="33"/>
      <c r="E21" s="33"/>
      <c r="F21" s="33"/>
      <c r="G21" s="30"/>
      <c r="H21" s="30"/>
    </row>
    <row r="22" spans="1:8" x14ac:dyDescent="0.2">
      <c r="A22" s="27"/>
      <c r="B22" s="32" t="s">
        <v>37</v>
      </c>
      <c r="C22" s="33"/>
      <c r="D22" s="33"/>
      <c r="E22" s="33"/>
      <c r="F22" s="33"/>
      <c r="G22" s="30"/>
      <c r="H22" s="30"/>
    </row>
    <row r="23" spans="1:8" x14ac:dyDescent="0.2">
      <c r="A23" s="27"/>
      <c r="B23" s="32" t="s">
        <v>38</v>
      </c>
      <c r="C23" s="33">
        <v>0</v>
      </c>
      <c r="D23" s="33">
        <v>0</v>
      </c>
      <c r="E23" s="33">
        <v>100</v>
      </c>
      <c r="F23" s="33">
        <v>100</v>
      </c>
      <c r="G23" s="30"/>
      <c r="H23" s="30"/>
    </row>
    <row r="24" spans="1:8" x14ac:dyDescent="0.2">
      <c r="A24" s="27"/>
      <c r="B24" s="32" t="s">
        <v>39</v>
      </c>
      <c r="C24" s="33">
        <v>7000</v>
      </c>
      <c r="D24" s="33">
        <v>7000</v>
      </c>
      <c r="E24" s="33">
        <v>7300</v>
      </c>
      <c r="F24" s="33">
        <v>7300</v>
      </c>
      <c r="G24" s="30">
        <f t="shared" si="2"/>
        <v>1.0428571428571429</v>
      </c>
      <c r="H24" s="30">
        <f t="shared" si="3"/>
        <v>1.0428571428571429</v>
      </c>
    </row>
    <row r="25" spans="1:8" x14ac:dyDescent="0.2">
      <c r="A25" s="27"/>
      <c r="B25" s="32" t="s">
        <v>40</v>
      </c>
      <c r="C25" s="33"/>
      <c r="D25" s="33"/>
      <c r="E25" s="33"/>
      <c r="F25" s="33"/>
      <c r="G25" s="30"/>
      <c r="H25" s="30"/>
    </row>
    <row r="26" spans="1:8" x14ac:dyDescent="0.2">
      <c r="A26" s="27" t="s">
        <v>41</v>
      </c>
      <c r="B26" s="32" t="s">
        <v>42</v>
      </c>
      <c r="C26" s="29">
        <f>C27+C28</f>
        <v>211000</v>
      </c>
      <c r="D26" s="29">
        <f t="shared" ref="D26:F26" si="5">D27+D28</f>
        <v>0</v>
      </c>
      <c r="E26" s="29">
        <f t="shared" si="5"/>
        <v>323000</v>
      </c>
      <c r="F26" s="29">
        <f t="shared" si="5"/>
        <v>0</v>
      </c>
      <c r="G26" s="30">
        <f t="shared" si="2"/>
        <v>1.5308056872037914</v>
      </c>
      <c r="H26" s="30"/>
    </row>
    <row r="27" spans="1:8" x14ac:dyDescent="0.2">
      <c r="A27" s="27"/>
      <c r="B27" s="34" t="s">
        <v>103</v>
      </c>
      <c r="C27" s="33">
        <v>56000</v>
      </c>
      <c r="D27" s="33"/>
      <c r="E27" s="33">
        <v>23000</v>
      </c>
      <c r="F27" s="33"/>
      <c r="G27" s="30">
        <f t="shared" si="2"/>
        <v>0.4107142857142857</v>
      </c>
      <c r="H27" s="30"/>
    </row>
    <row r="28" spans="1:8" x14ac:dyDescent="0.2">
      <c r="A28" s="27"/>
      <c r="B28" s="34" t="s">
        <v>104</v>
      </c>
      <c r="C28" s="33">
        <v>155000</v>
      </c>
      <c r="D28" s="33"/>
      <c r="E28" s="33">
        <v>300000</v>
      </c>
      <c r="F28" s="33"/>
      <c r="G28" s="30">
        <f t="shared" si="2"/>
        <v>1.935483870967742</v>
      </c>
      <c r="H28" s="30"/>
    </row>
    <row r="29" spans="1:8" ht="24" x14ac:dyDescent="0.2">
      <c r="A29" s="28" t="s">
        <v>43</v>
      </c>
      <c r="B29" s="31" t="s">
        <v>44</v>
      </c>
      <c r="C29" s="33"/>
      <c r="D29" s="33"/>
      <c r="E29" s="33"/>
      <c r="F29" s="33"/>
      <c r="G29" s="33"/>
      <c r="H29" s="33"/>
    </row>
    <row r="30" spans="1:8" x14ac:dyDescent="0.2">
      <c r="A30" s="28" t="s">
        <v>45</v>
      </c>
      <c r="B30" s="31" t="s">
        <v>46</v>
      </c>
      <c r="C30" s="33"/>
      <c r="D30" s="33"/>
      <c r="E30" s="33"/>
      <c r="F30" s="33"/>
      <c r="G30" s="33"/>
      <c r="H30" s="33"/>
    </row>
    <row r="31" spans="1:8" x14ac:dyDescent="0.2">
      <c r="A31" s="28" t="s">
        <v>47</v>
      </c>
      <c r="B31" s="31" t="s">
        <v>48</v>
      </c>
      <c r="C31" s="33"/>
      <c r="D31" s="33"/>
      <c r="E31" s="33"/>
      <c r="F31" s="33"/>
      <c r="G31" s="33"/>
      <c r="H31" s="33"/>
    </row>
    <row r="32" spans="1:8" x14ac:dyDescent="0.2">
      <c r="A32" s="28" t="s">
        <v>49</v>
      </c>
      <c r="B32" s="31" t="s">
        <v>50</v>
      </c>
      <c r="C32" s="33">
        <f>C33+C34</f>
        <v>7437444</v>
      </c>
      <c r="D32" s="33">
        <f t="shared" ref="D32:F32" si="6">D33+D34</f>
        <v>7437444</v>
      </c>
      <c r="E32" s="33">
        <f t="shared" si="6"/>
        <v>11528885</v>
      </c>
      <c r="F32" s="33">
        <f t="shared" si="6"/>
        <v>11528885</v>
      </c>
      <c r="G32" s="35">
        <f>E32/C32%</f>
        <v>155.01138563194559</v>
      </c>
      <c r="H32" s="33">
        <f>F32/D32%</f>
        <v>155.01138563194559</v>
      </c>
    </row>
    <row r="33" spans="1:8" x14ac:dyDescent="0.2">
      <c r="A33" s="27"/>
      <c r="B33" s="32" t="s">
        <v>51</v>
      </c>
      <c r="C33" s="33">
        <v>4624090</v>
      </c>
      <c r="D33" s="33">
        <v>4624090</v>
      </c>
      <c r="E33" s="33">
        <v>5495641</v>
      </c>
      <c r="F33" s="33">
        <v>5495641</v>
      </c>
      <c r="G33" s="35">
        <f t="shared" ref="G33:G34" si="7">E33/C33%</f>
        <v>118.84805442800638</v>
      </c>
      <c r="H33" s="33">
        <f t="shared" ref="H33:H34" si="8">F33/D33%</f>
        <v>118.84805442800638</v>
      </c>
    </row>
    <row r="34" spans="1:8" x14ac:dyDescent="0.2">
      <c r="A34" s="27"/>
      <c r="B34" s="32" t="s">
        <v>52</v>
      </c>
      <c r="C34" s="33">
        <v>2813354</v>
      </c>
      <c r="D34" s="33">
        <v>2813354</v>
      </c>
      <c r="E34" s="33">
        <v>6033244</v>
      </c>
      <c r="F34" s="33">
        <v>6033244</v>
      </c>
      <c r="G34" s="35">
        <f t="shared" si="7"/>
        <v>214.45022560260813</v>
      </c>
      <c r="H34" s="33">
        <f t="shared" si="8"/>
        <v>214.45022560260813</v>
      </c>
    </row>
  </sheetData>
  <mergeCells count="8">
    <mergeCell ref="F1:H1"/>
    <mergeCell ref="A7:A8"/>
    <mergeCell ref="B7:B8"/>
    <mergeCell ref="C7:D7"/>
    <mergeCell ref="E7:F7"/>
    <mergeCell ref="G7:H7"/>
    <mergeCell ref="A4:H4"/>
    <mergeCell ref="A5:H5"/>
  </mergeCells>
  <pageMargins left="0.2" right="0.4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7" workbookViewId="0">
      <selection activeCell="M8" sqref="M8"/>
    </sheetView>
  </sheetViews>
  <sheetFormatPr defaultRowHeight="14.25" x14ac:dyDescent="0.2"/>
  <cols>
    <col min="1" max="1" width="5.125" customWidth="1"/>
    <col min="2" max="2" width="28.625" customWidth="1"/>
    <col min="3" max="3" width="11.375" bestFit="1" customWidth="1"/>
    <col min="4" max="4" width="11.875" customWidth="1"/>
    <col min="5" max="7" width="11.375" bestFit="1" customWidth="1"/>
    <col min="8" max="8" width="11.375" customWidth="1"/>
    <col min="9" max="9" width="10.375" customWidth="1"/>
    <col min="10" max="10" width="10.875" customWidth="1"/>
    <col min="11" max="11" width="10.375" customWidth="1"/>
  </cols>
  <sheetData>
    <row r="1" spans="1:11" ht="15" x14ac:dyDescent="0.25">
      <c r="A1" t="str">
        <f>t</f>
        <v>Tỉnh: Bắc Kạn</v>
      </c>
      <c r="G1" s="59" t="s">
        <v>72</v>
      </c>
      <c r="H1" s="59"/>
      <c r="I1" s="59"/>
      <c r="J1" s="59"/>
      <c r="K1" s="59"/>
    </row>
    <row r="2" spans="1:11" x14ac:dyDescent="0.2">
      <c r="A2" t="str">
        <f>h</f>
        <v>Huyện: Chợ Đồn</v>
      </c>
    </row>
    <row r="3" spans="1:11" x14ac:dyDescent="0.2">
      <c r="A3" t="str">
        <f>x</f>
        <v>Xã: Bằng Phúc</v>
      </c>
    </row>
    <row r="4" spans="1:11" x14ac:dyDescent="0.2">
      <c r="A4" s="57" t="s">
        <v>108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">
      <c r="A5" s="58" t="s">
        <v>14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x14ac:dyDescent="0.2">
      <c r="J6" s="36" t="s">
        <v>97</v>
      </c>
      <c r="K6" s="36"/>
    </row>
    <row r="7" spans="1:11" ht="45.75" customHeight="1" x14ac:dyDescent="0.2">
      <c r="A7" s="56" t="s">
        <v>16</v>
      </c>
      <c r="B7" s="56" t="s">
        <v>0</v>
      </c>
      <c r="C7" s="56" t="s">
        <v>109</v>
      </c>
      <c r="D7" s="56"/>
      <c r="E7" s="56"/>
      <c r="F7" s="60" t="s">
        <v>107</v>
      </c>
      <c r="G7" s="61"/>
      <c r="H7" s="62"/>
      <c r="I7" s="60" t="s">
        <v>17</v>
      </c>
      <c r="J7" s="61"/>
      <c r="K7" s="62"/>
    </row>
    <row r="8" spans="1:11" ht="25.5" x14ac:dyDescent="0.2">
      <c r="A8" s="56"/>
      <c r="B8" s="56"/>
      <c r="C8" s="1" t="s">
        <v>53</v>
      </c>
      <c r="D8" s="1" t="s">
        <v>54</v>
      </c>
      <c r="E8" s="1" t="s">
        <v>55</v>
      </c>
      <c r="F8" s="1" t="s">
        <v>53</v>
      </c>
      <c r="G8" s="1" t="s">
        <v>54</v>
      </c>
      <c r="H8" s="1" t="s">
        <v>55</v>
      </c>
      <c r="I8" s="6" t="s">
        <v>53</v>
      </c>
      <c r="J8" s="1" t="s">
        <v>54</v>
      </c>
      <c r="K8" s="1" t="s">
        <v>55</v>
      </c>
    </row>
    <row r="9" spans="1:11" ht="18" customHeight="1" x14ac:dyDescent="0.2">
      <c r="A9" s="5" t="s">
        <v>20</v>
      </c>
      <c r="B9" s="5" t="s">
        <v>21</v>
      </c>
      <c r="C9" s="5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7" t="s">
        <v>56</v>
      </c>
      <c r="J9" s="5" t="s">
        <v>57</v>
      </c>
      <c r="K9" s="5" t="s">
        <v>58</v>
      </c>
    </row>
    <row r="10" spans="1:11" ht="18" customHeight="1" x14ac:dyDescent="0.2">
      <c r="A10" s="5"/>
      <c r="B10" s="1" t="s">
        <v>59</v>
      </c>
      <c r="C10" s="24">
        <f>D10+E10</f>
        <v>7477044</v>
      </c>
      <c r="D10" s="24">
        <f t="shared" ref="D10:H10" si="0">SUM(D12:D23)</f>
        <v>2679534</v>
      </c>
      <c r="E10" s="24">
        <f t="shared" si="0"/>
        <v>4797510</v>
      </c>
      <c r="F10" s="24">
        <f>G10+H10</f>
        <v>11555885</v>
      </c>
      <c r="G10" s="24">
        <f t="shared" si="0"/>
        <v>5968424</v>
      </c>
      <c r="H10" s="24">
        <f t="shared" si="0"/>
        <v>5587461</v>
      </c>
      <c r="I10" s="25">
        <f>F10/C10%</f>
        <v>154.55151795281665</v>
      </c>
      <c r="J10" s="26">
        <f>G10/D10</f>
        <v>2.2274111841835187</v>
      </c>
      <c r="K10" s="25">
        <f>H10/E10%</f>
        <v>116.46585416184647</v>
      </c>
    </row>
    <row r="11" spans="1:11" ht="18" customHeight="1" x14ac:dyDescent="0.2">
      <c r="A11" s="5"/>
      <c r="B11" s="2" t="s">
        <v>60</v>
      </c>
      <c r="C11" s="21"/>
      <c r="D11" s="21"/>
      <c r="E11" s="21"/>
      <c r="F11" s="21"/>
      <c r="G11" s="21"/>
      <c r="H11" s="21"/>
      <c r="I11" s="37"/>
      <c r="J11" s="26"/>
      <c r="K11" s="21"/>
    </row>
    <row r="12" spans="1:11" ht="18" customHeight="1" x14ac:dyDescent="0.2">
      <c r="A12" s="5">
        <v>1</v>
      </c>
      <c r="B12" s="2" t="s">
        <v>61</v>
      </c>
      <c r="C12" s="21"/>
      <c r="D12" s="21"/>
      <c r="E12" s="21"/>
      <c r="F12" s="21"/>
      <c r="G12" s="21"/>
      <c r="H12" s="21"/>
      <c r="I12" s="37"/>
      <c r="J12" s="26"/>
      <c r="K12" s="21"/>
    </row>
    <row r="13" spans="1:11" ht="22.5" customHeight="1" x14ac:dyDescent="0.2">
      <c r="A13" s="5">
        <v>2</v>
      </c>
      <c r="B13" s="2" t="s">
        <v>62</v>
      </c>
      <c r="C13" s="21"/>
      <c r="D13" s="21"/>
      <c r="E13" s="21"/>
      <c r="F13" s="21"/>
      <c r="G13" s="21"/>
      <c r="H13" s="21"/>
      <c r="I13" s="37"/>
      <c r="J13" s="26"/>
      <c r="K13" s="21"/>
    </row>
    <row r="14" spans="1:11" ht="18" customHeight="1" x14ac:dyDescent="0.2">
      <c r="A14" s="5">
        <v>3</v>
      </c>
      <c r="B14" s="2" t="s">
        <v>63</v>
      </c>
      <c r="C14" s="21"/>
      <c r="D14" s="21"/>
      <c r="E14" s="21"/>
      <c r="F14" s="21"/>
      <c r="G14" s="21"/>
      <c r="H14" s="21"/>
      <c r="I14" s="37"/>
      <c r="J14" s="26"/>
      <c r="K14" s="21"/>
    </row>
    <row r="15" spans="1:11" ht="18" customHeight="1" x14ac:dyDescent="0.2">
      <c r="A15" s="5">
        <v>4</v>
      </c>
      <c r="B15" s="2" t="s">
        <v>64</v>
      </c>
      <c r="C15" s="21"/>
      <c r="D15" s="21"/>
      <c r="E15" s="21"/>
      <c r="F15" s="21"/>
      <c r="G15" s="21"/>
      <c r="H15" s="21"/>
      <c r="I15" s="38"/>
      <c r="J15" s="26"/>
      <c r="K15" s="22"/>
    </row>
    <row r="16" spans="1:11" ht="18" customHeight="1" x14ac:dyDescent="0.2">
      <c r="A16" s="5">
        <v>5</v>
      </c>
      <c r="B16" s="2" t="s">
        <v>65</v>
      </c>
      <c r="C16" s="21">
        <v>15000</v>
      </c>
      <c r="D16" s="21"/>
      <c r="E16" s="21">
        <v>15000</v>
      </c>
      <c r="F16" s="21">
        <v>15000</v>
      </c>
      <c r="G16" s="21"/>
      <c r="H16" s="21">
        <v>15000</v>
      </c>
      <c r="I16" s="38">
        <f t="shared" ref="I16:I21" si="1">F16/C16</f>
        <v>1</v>
      </c>
      <c r="J16" s="26"/>
      <c r="K16" s="22">
        <f t="shared" ref="K16:K21" si="2">H16/E16</f>
        <v>1</v>
      </c>
    </row>
    <row r="17" spans="1:11" ht="18" customHeight="1" x14ac:dyDescent="0.2">
      <c r="A17" s="5">
        <v>6</v>
      </c>
      <c r="B17" s="2" t="s">
        <v>66</v>
      </c>
      <c r="C17" s="21">
        <v>20000</v>
      </c>
      <c r="D17" s="21"/>
      <c r="E17" s="21">
        <v>20000</v>
      </c>
      <c r="F17" s="21">
        <v>20000</v>
      </c>
      <c r="G17" s="21"/>
      <c r="H17" s="21">
        <v>20000</v>
      </c>
      <c r="I17" s="38">
        <f t="shared" si="1"/>
        <v>1</v>
      </c>
      <c r="J17" s="26"/>
      <c r="K17" s="22">
        <f t="shared" si="2"/>
        <v>1</v>
      </c>
    </row>
    <row r="18" spans="1:11" ht="18" customHeight="1" x14ac:dyDescent="0.2">
      <c r="A18" s="5">
        <v>7</v>
      </c>
      <c r="B18" s="2" t="s">
        <v>67</v>
      </c>
      <c r="C18" s="21"/>
      <c r="D18" s="21"/>
      <c r="E18" s="21"/>
      <c r="F18" s="21"/>
      <c r="G18" s="21"/>
      <c r="H18" s="21"/>
      <c r="I18" s="38"/>
      <c r="J18" s="26"/>
      <c r="K18" s="22"/>
    </row>
    <row r="19" spans="1:11" ht="18" customHeight="1" x14ac:dyDescent="0.2">
      <c r="A19" s="5">
        <v>8</v>
      </c>
      <c r="B19" s="2" t="s">
        <v>68</v>
      </c>
      <c r="C19" s="40">
        <v>54820</v>
      </c>
      <c r="D19" s="40"/>
      <c r="E19" s="40">
        <v>54820</v>
      </c>
      <c r="F19" s="40">
        <v>54820</v>
      </c>
      <c r="G19" s="40"/>
      <c r="H19" s="40">
        <v>54820</v>
      </c>
      <c r="I19" s="38">
        <f t="shared" si="1"/>
        <v>1</v>
      </c>
      <c r="J19" s="26"/>
      <c r="K19" s="22">
        <f t="shared" si="2"/>
        <v>1</v>
      </c>
    </row>
    <row r="20" spans="1:11" ht="18" customHeight="1" x14ac:dyDescent="0.2">
      <c r="A20" s="5">
        <v>9</v>
      </c>
      <c r="B20" s="39" t="s">
        <v>69</v>
      </c>
      <c r="C20" s="21">
        <v>4556574</v>
      </c>
      <c r="D20" s="42"/>
      <c r="E20" s="21">
        <v>4556574</v>
      </c>
      <c r="F20" s="21">
        <v>5322400</v>
      </c>
      <c r="G20" s="42"/>
      <c r="H20" s="21">
        <v>5322400</v>
      </c>
      <c r="I20" s="38">
        <f t="shared" si="1"/>
        <v>1.1680705723203442</v>
      </c>
      <c r="J20" s="26"/>
      <c r="K20" s="22">
        <f t="shared" si="2"/>
        <v>1.1680705723203442</v>
      </c>
    </row>
    <row r="21" spans="1:11" ht="18" customHeight="1" x14ac:dyDescent="0.2">
      <c r="A21" s="5">
        <v>10</v>
      </c>
      <c r="B21" s="43" t="s">
        <v>70</v>
      </c>
      <c r="C21" s="41">
        <v>56482</v>
      </c>
      <c r="D21" s="41"/>
      <c r="E21" s="41">
        <v>56482</v>
      </c>
      <c r="F21" s="41">
        <v>63541</v>
      </c>
      <c r="G21" s="41"/>
      <c r="H21" s="41">
        <v>63541</v>
      </c>
      <c r="I21" s="44">
        <f t="shared" si="1"/>
        <v>1.1249778690556282</v>
      </c>
      <c r="J21" s="26"/>
      <c r="K21" s="45">
        <f t="shared" si="2"/>
        <v>1.1249778690556282</v>
      </c>
    </row>
    <row r="22" spans="1:11" ht="18" customHeight="1" x14ac:dyDescent="0.2">
      <c r="A22" s="5">
        <v>11</v>
      </c>
      <c r="B22" s="2" t="s">
        <v>110</v>
      </c>
      <c r="C22" s="21"/>
      <c r="D22" s="21">
        <v>2679534</v>
      </c>
      <c r="E22" s="21"/>
      <c r="F22" s="21"/>
      <c r="G22" s="21">
        <v>5968424</v>
      </c>
      <c r="H22" s="21"/>
      <c r="I22" s="44"/>
      <c r="J22" s="23">
        <f t="shared" ref="J22" si="3">G22/D22</f>
        <v>2.2274111841835187</v>
      </c>
      <c r="K22" s="45"/>
    </row>
    <row r="23" spans="1:11" ht="18" customHeight="1" x14ac:dyDescent="0.2">
      <c r="A23" s="5">
        <v>12</v>
      </c>
      <c r="B23" s="2" t="s">
        <v>71</v>
      </c>
      <c r="C23" s="21">
        <v>94634</v>
      </c>
      <c r="D23" s="21"/>
      <c r="E23" s="21">
        <v>94634</v>
      </c>
      <c r="F23" s="21">
        <v>111700</v>
      </c>
      <c r="G23" s="21"/>
      <c r="H23" s="21">
        <v>111700</v>
      </c>
      <c r="I23" s="44">
        <f>F23/C23%</f>
        <v>118.03368768096033</v>
      </c>
      <c r="J23" s="26"/>
      <c r="K23" s="45">
        <f>H23/E23%</f>
        <v>118.03368768096033</v>
      </c>
    </row>
  </sheetData>
  <mergeCells count="8">
    <mergeCell ref="G1:K1"/>
    <mergeCell ref="F7:H7"/>
    <mergeCell ref="I7:K7"/>
    <mergeCell ref="A4:K4"/>
    <mergeCell ref="A5:K5"/>
    <mergeCell ref="A7:A8"/>
    <mergeCell ref="B7:B8"/>
    <mergeCell ref="C7:E7"/>
  </mergeCells>
  <pageMargins left="0.2" right="0.2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0" workbookViewId="0">
      <selection activeCell="N15" sqref="N15"/>
    </sheetView>
  </sheetViews>
  <sheetFormatPr defaultRowHeight="14.25" x14ac:dyDescent="0.2"/>
  <cols>
    <col min="1" max="1" width="25.125" customWidth="1"/>
    <col min="3" max="3" width="8.875" customWidth="1"/>
    <col min="5" max="5" width="10.125" customWidth="1"/>
    <col min="6" max="6" width="10" customWidth="1"/>
    <col min="8" max="8" width="9.375" bestFit="1" customWidth="1"/>
    <col min="9" max="9" width="10.375" bestFit="1" customWidth="1"/>
  </cols>
  <sheetData>
    <row r="1" spans="1:10" ht="15" x14ac:dyDescent="0.25">
      <c r="A1" t="str">
        <f>t</f>
        <v>Tỉnh: Bắc Kạn</v>
      </c>
      <c r="F1" s="59" t="s">
        <v>85</v>
      </c>
      <c r="G1" s="59"/>
      <c r="H1" s="59"/>
      <c r="I1" s="59"/>
      <c r="J1" s="59"/>
    </row>
    <row r="2" spans="1:10" x14ac:dyDescent="0.2">
      <c r="A2" t="str">
        <f>h</f>
        <v>Huyện: Chợ Đồn</v>
      </c>
    </row>
    <row r="3" spans="1:10" x14ac:dyDescent="0.2">
      <c r="A3" t="str">
        <f>x</f>
        <v>Xã: Bằng Phúc</v>
      </c>
    </row>
    <row r="4" spans="1:10" x14ac:dyDescent="0.2">
      <c r="A4" s="57" t="s">
        <v>111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">
      <c r="A5" s="58" t="s">
        <v>14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">
      <c r="B6" s="3"/>
      <c r="I6" t="str">
        <f>dv</f>
        <v>Đơn vị: đồng</v>
      </c>
    </row>
    <row r="7" spans="1:10" x14ac:dyDescent="0.2">
      <c r="A7" s="63" t="s">
        <v>73</v>
      </c>
      <c r="B7" s="64" t="s">
        <v>74</v>
      </c>
      <c r="C7" s="64" t="s">
        <v>75</v>
      </c>
      <c r="D7" s="64"/>
      <c r="E7" s="64" t="s">
        <v>116</v>
      </c>
      <c r="F7" s="64" t="s">
        <v>117</v>
      </c>
      <c r="G7" s="64" t="s">
        <v>115</v>
      </c>
      <c r="H7" s="64"/>
      <c r="I7" s="64"/>
      <c r="J7" s="64"/>
    </row>
    <row r="8" spans="1:10" x14ac:dyDescent="0.2">
      <c r="A8" s="63"/>
      <c r="B8" s="64"/>
      <c r="C8" s="64"/>
      <c r="D8" s="64"/>
      <c r="E8" s="64"/>
      <c r="F8" s="64"/>
      <c r="G8" s="64" t="s">
        <v>76</v>
      </c>
      <c r="H8" s="64" t="s">
        <v>77</v>
      </c>
      <c r="I8" s="64" t="s">
        <v>78</v>
      </c>
      <c r="J8" s="64"/>
    </row>
    <row r="9" spans="1:10" x14ac:dyDescent="0.2">
      <c r="A9" s="63"/>
      <c r="B9" s="64"/>
      <c r="C9" s="64"/>
      <c r="D9" s="64"/>
      <c r="E9" s="64"/>
      <c r="F9" s="64"/>
      <c r="G9" s="64"/>
      <c r="H9" s="64"/>
      <c r="I9" s="64"/>
      <c r="J9" s="64"/>
    </row>
    <row r="10" spans="1:10" ht="51" x14ac:dyDescent="0.2">
      <c r="A10" s="63"/>
      <c r="B10" s="64"/>
      <c r="C10" s="8" t="s">
        <v>76</v>
      </c>
      <c r="D10" s="8" t="s">
        <v>79</v>
      </c>
      <c r="E10" s="64"/>
      <c r="F10" s="64"/>
      <c r="G10" s="64"/>
      <c r="H10" s="64"/>
      <c r="I10" s="8" t="s">
        <v>80</v>
      </c>
      <c r="J10" s="8" t="s">
        <v>81</v>
      </c>
    </row>
    <row r="11" spans="1:10" ht="24" customHeight="1" x14ac:dyDescent="0.2">
      <c r="A11" s="9" t="s">
        <v>53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24" customHeight="1" x14ac:dyDescent="0.2">
      <c r="A12" s="11" t="s">
        <v>82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24" customHeight="1" x14ac:dyDescent="0.2">
      <c r="A13" s="11" t="s">
        <v>83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4" customHeight="1" x14ac:dyDescent="0.2">
      <c r="A14" s="11" t="s">
        <v>84</v>
      </c>
      <c r="B14" s="11"/>
      <c r="C14" s="49">
        <f>C15+C16</f>
        <v>3516</v>
      </c>
      <c r="D14" s="49">
        <f t="shared" ref="D14:J14" si="0">D15+D16</f>
        <v>423</v>
      </c>
      <c r="E14" s="49">
        <f t="shared" si="0"/>
        <v>0</v>
      </c>
      <c r="F14" s="49">
        <f t="shared" si="0"/>
        <v>0</v>
      </c>
      <c r="G14" s="49">
        <f t="shared" si="0"/>
        <v>0</v>
      </c>
      <c r="H14" s="49">
        <f t="shared" si="0"/>
        <v>2116</v>
      </c>
      <c r="I14" s="49">
        <f t="shared" si="0"/>
        <v>2000</v>
      </c>
      <c r="J14" s="49">
        <f t="shared" si="0"/>
        <v>116</v>
      </c>
    </row>
    <row r="15" spans="1:10" ht="27.75" customHeight="1" x14ac:dyDescent="0.2">
      <c r="A15" s="46" t="s">
        <v>112</v>
      </c>
      <c r="B15" s="12" t="s">
        <v>113</v>
      </c>
      <c r="C15" s="47">
        <v>756</v>
      </c>
      <c r="D15" s="47">
        <v>38</v>
      </c>
      <c r="E15" s="12"/>
      <c r="F15" s="12"/>
      <c r="G15" s="12"/>
      <c r="H15" s="12">
        <f>I15+J15</f>
        <v>756</v>
      </c>
      <c r="I15" s="12">
        <v>718</v>
      </c>
      <c r="J15" s="12">
        <v>38</v>
      </c>
    </row>
    <row r="16" spans="1:10" ht="30.75" customHeight="1" x14ac:dyDescent="0.2">
      <c r="A16" s="46" t="s">
        <v>114</v>
      </c>
      <c r="B16" s="12" t="s">
        <v>113</v>
      </c>
      <c r="C16" s="48">
        <v>2760</v>
      </c>
      <c r="D16" s="47">
        <v>385</v>
      </c>
      <c r="E16" s="11"/>
      <c r="F16" s="11"/>
      <c r="G16" s="11"/>
      <c r="H16" s="49">
        <f>I16+J16</f>
        <v>1360</v>
      </c>
      <c r="I16" s="13">
        <v>1282</v>
      </c>
      <c r="J16" s="11">
        <v>78</v>
      </c>
    </row>
    <row r="17" spans="1:10" ht="24" customHeight="1" x14ac:dyDescent="0.2">
      <c r="A17" s="11" t="s">
        <v>83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24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24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3" spans="1:10" x14ac:dyDescent="0.2">
      <c r="A23" s="4"/>
    </row>
  </sheetData>
  <mergeCells count="12">
    <mergeCell ref="F1:J1"/>
    <mergeCell ref="A4:J4"/>
    <mergeCell ref="A5:J5"/>
    <mergeCell ref="A7:A10"/>
    <mergeCell ref="B7:B10"/>
    <mergeCell ref="C7:D9"/>
    <mergeCell ref="E7:E10"/>
    <mergeCell ref="F7:F10"/>
    <mergeCell ref="G7:J7"/>
    <mergeCell ref="G8:G10"/>
    <mergeCell ref="H8:H10"/>
    <mergeCell ref="I8:J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K10" sqref="K10"/>
    </sheetView>
  </sheetViews>
  <sheetFormatPr defaultRowHeight="14.25" x14ac:dyDescent="0.2"/>
  <cols>
    <col min="1" max="1" width="29.875" customWidth="1"/>
    <col min="2" max="3" width="12" customWidth="1"/>
    <col min="4" max="7" width="11.375" bestFit="1" customWidth="1"/>
  </cols>
  <sheetData>
    <row r="1" spans="1:7" ht="15" x14ac:dyDescent="0.25">
      <c r="A1" t="str">
        <f>t</f>
        <v>Tỉnh: Bắc Kạn</v>
      </c>
      <c r="D1" s="59" t="s">
        <v>93</v>
      </c>
      <c r="E1" s="59"/>
      <c r="F1" s="59"/>
      <c r="G1" s="59"/>
    </row>
    <row r="2" spans="1:7" x14ac:dyDescent="0.2">
      <c r="A2" t="str">
        <f>h</f>
        <v>Huyện: Chợ Đồn</v>
      </c>
    </row>
    <row r="3" spans="1:7" x14ac:dyDescent="0.2">
      <c r="A3" t="str">
        <f>x</f>
        <v>Xã: Bằng Phúc</v>
      </c>
    </row>
    <row r="4" spans="1:7" x14ac:dyDescent="0.2">
      <c r="A4" s="57" t="s">
        <v>92</v>
      </c>
      <c r="B4" s="57"/>
      <c r="C4" s="57"/>
      <c r="D4" s="57"/>
      <c r="E4" s="57"/>
      <c r="F4" s="57"/>
      <c r="G4" s="57"/>
    </row>
    <row r="5" spans="1:7" x14ac:dyDescent="0.2">
      <c r="A5" s="58" t="s">
        <v>14</v>
      </c>
      <c r="B5" s="58"/>
      <c r="C5" s="58"/>
      <c r="D5" s="58"/>
      <c r="E5" s="58"/>
      <c r="F5" s="58"/>
      <c r="G5" s="58"/>
    </row>
    <row r="6" spans="1:7" x14ac:dyDescent="0.2">
      <c r="E6" t="str">
        <f>dv</f>
        <v>Đơn vị: đồng</v>
      </c>
    </row>
    <row r="7" spans="1:7" x14ac:dyDescent="0.2">
      <c r="A7" s="63" t="s">
        <v>0</v>
      </c>
      <c r="B7" s="63" t="s">
        <v>118</v>
      </c>
      <c r="C7" s="63"/>
      <c r="D7" s="63"/>
      <c r="E7" s="63" t="s">
        <v>119</v>
      </c>
      <c r="F7" s="63"/>
      <c r="G7" s="63"/>
    </row>
    <row r="8" spans="1:7" x14ac:dyDescent="0.2">
      <c r="A8" s="63"/>
      <c r="B8" s="64" t="s">
        <v>86</v>
      </c>
      <c r="C8" s="64"/>
      <c r="D8" s="64"/>
      <c r="E8" s="63"/>
      <c r="F8" s="63"/>
      <c r="G8" s="63"/>
    </row>
    <row r="9" spans="1:7" ht="25.5" x14ac:dyDescent="0.2">
      <c r="A9" s="63"/>
      <c r="B9" s="9" t="s">
        <v>87</v>
      </c>
      <c r="C9" s="9" t="s">
        <v>88</v>
      </c>
      <c r="D9" s="9" t="s">
        <v>89</v>
      </c>
      <c r="E9" s="9" t="s">
        <v>87</v>
      </c>
      <c r="F9" s="9" t="s">
        <v>88</v>
      </c>
      <c r="G9" s="9" t="s">
        <v>89</v>
      </c>
    </row>
    <row r="10" spans="1:7" ht="27" customHeight="1" x14ac:dyDescent="0.2">
      <c r="A10" s="9" t="s">
        <v>53</v>
      </c>
      <c r="B10" s="50"/>
      <c r="C10" s="50"/>
      <c r="D10" s="50"/>
      <c r="E10" s="50"/>
      <c r="F10" s="50"/>
      <c r="G10" s="50"/>
    </row>
    <row r="11" spans="1:7" ht="35.25" customHeight="1" x14ac:dyDescent="0.2">
      <c r="A11" s="11" t="s">
        <v>90</v>
      </c>
      <c r="B11" s="50"/>
      <c r="C11" s="50"/>
      <c r="D11" s="50"/>
      <c r="E11" s="50"/>
      <c r="F11" s="50"/>
      <c r="G11" s="50"/>
    </row>
    <row r="12" spans="1:7" ht="36.75" customHeight="1" x14ac:dyDescent="0.2">
      <c r="A12" s="46" t="s">
        <v>120</v>
      </c>
      <c r="B12" s="50">
        <v>4520000</v>
      </c>
      <c r="C12" s="50">
        <v>3370000</v>
      </c>
      <c r="D12" s="50">
        <f>B12-C12</f>
        <v>1150000</v>
      </c>
      <c r="E12" s="50">
        <v>5000000</v>
      </c>
      <c r="F12" s="50">
        <v>4000000</v>
      </c>
      <c r="G12" s="50">
        <f>E12-F12</f>
        <v>1000000</v>
      </c>
    </row>
    <row r="13" spans="1:7" ht="36.75" customHeight="1" x14ac:dyDescent="0.2">
      <c r="A13" s="46" t="s">
        <v>121</v>
      </c>
      <c r="B13" s="50">
        <v>4800000</v>
      </c>
      <c r="C13" s="50">
        <v>3700000</v>
      </c>
      <c r="D13" s="50">
        <f t="shared" ref="D13:D15" si="0">B13-C13</f>
        <v>1100000</v>
      </c>
      <c r="E13" s="50">
        <v>5000000</v>
      </c>
      <c r="F13" s="50">
        <v>4000000</v>
      </c>
      <c r="G13" s="50">
        <f t="shared" ref="G13:G15" si="1">E13-F13</f>
        <v>1000000</v>
      </c>
    </row>
    <row r="14" spans="1:7" ht="36.75" customHeight="1" x14ac:dyDescent="0.2">
      <c r="A14" s="46" t="s">
        <v>122</v>
      </c>
      <c r="B14" s="50">
        <v>3750000</v>
      </c>
      <c r="C14" s="50">
        <v>1500000</v>
      </c>
      <c r="D14" s="50">
        <f t="shared" si="0"/>
        <v>2250000</v>
      </c>
      <c r="E14" s="50">
        <v>4000000</v>
      </c>
      <c r="F14" s="50">
        <v>2500000</v>
      </c>
      <c r="G14" s="50">
        <f t="shared" si="1"/>
        <v>1500000</v>
      </c>
    </row>
    <row r="15" spans="1:7" ht="36.75" customHeight="1" x14ac:dyDescent="0.2">
      <c r="A15" s="46" t="s">
        <v>123</v>
      </c>
      <c r="B15" s="50">
        <v>4400000</v>
      </c>
      <c r="C15" s="50">
        <v>5975000</v>
      </c>
      <c r="D15" s="50">
        <f t="shared" si="0"/>
        <v>-1575000</v>
      </c>
      <c r="E15" s="50">
        <v>5000000</v>
      </c>
      <c r="F15" s="50">
        <v>6000000</v>
      </c>
      <c r="G15" s="50">
        <f t="shared" si="1"/>
        <v>-1000000</v>
      </c>
    </row>
    <row r="16" spans="1:7" ht="36.75" customHeight="1" x14ac:dyDescent="0.2">
      <c r="A16" s="11" t="s">
        <v>91</v>
      </c>
      <c r="B16" s="50"/>
      <c r="C16" s="50"/>
      <c r="D16" s="50"/>
      <c r="E16" s="50"/>
      <c r="F16" s="50"/>
      <c r="G16" s="50"/>
    </row>
    <row r="17" spans="1:7" ht="36.75" customHeight="1" x14ac:dyDescent="0.2">
      <c r="A17" s="11"/>
      <c r="B17" s="50"/>
      <c r="C17" s="50"/>
      <c r="D17" s="50"/>
      <c r="E17" s="50"/>
      <c r="F17" s="50"/>
      <c r="G17" s="50"/>
    </row>
    <row r="18" spans="1:7" ht="36.75" customHeight="1" x14ac:dyDescent="0.2">
      <c r="A18" s="11"/>
      <c r="B18" s="50"/>
      <c r="C18" s="50"/>
      <c r="D18" s="50"/>
      <c r="E18" s="50"/>
      <c r="F18" s="50"/>
      <c r="G18" s="50"/>
    </row>
    <row r="21" spans="1:7" x14ac:dyDescent="0.2">
      <c r="A21" s="4"/>
    </row>
    <row r="22" spans="1:7" x14ac:dyDescent="0.2">
      <c r="A22" s="4"/>
    </row>
  </sheetData>
  <mergeCells count="7">
    <mergeCell ref="A7:A9"/>
    <mergeCell ref="B7:D7"/>
    <mergeCell ref="B8:D8"/>
    <mergeCell ref="E7:G8"/>
    <mergeCell ref="D1:G1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103CKTC</vt:lpstr>
      <vt:lpstr>104CKTC</vt:lpstr>
      <vt:lpstr>105CKTC</vt:lpstr>
      <vt:lpstr>106CKTC</vt:lpstr>
      <vt:lpstr>107CKTC</vt:lpstr>
      <vt:lpstr>dv</vt:lpstr>
      <vt:lpstr>h</vt:lpstr>
      <vt:lpstr>t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nhatthienkt</dc:creator>
  <cp:lastModifiedBy>Administrator</cp:lastModifiedBy>
  <cp:lastPrinted>2023-12-25T07:13:00Z</cp:lastPrinted>
  <dcterms:created xsi:type="dcterms:W3CDTF">2019-01-09T14:57:44Z</dcterms:created>
  <dcterms:modified xsi:type="dcterms:W3CDTF">2023-12-28T09:02:32Z</dcterms:modified>
</cp:coreProperties>
</file>