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activeTab="2"/>
  </bookViews>
  <sheets>
    <sheet name="116CKTC" sheetId="14" r:id="rId1"/>
    <sheet name="117CKTC" sheetId="15" r:id="rId2"/>
    <sheet name="118CKTC" sheetId="16" r:id="rId3"/>
    <sheet name="119CKTC" sheetId="17" r:id="rId4"/>
    <sheet name="120CKTC" sheetId="18" r:id="rId5"/>
  </sheets>
  <definedNames>
    <definedName name="dv">#REF!</definedName>
    <definedName name="h">#REF!</definedName>
    <definedName name="t">#REF!</definedName>
    <definedName name="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6" l="1"/>
  <c r="H34" i="16"/>
  <c r="F12" i="16"/>
  <c r="F13" i="16"/>
  <c r="F11" i="16"/>
  <c r="D10" i="16"/>
  <c r="E10" i="16"/>
  <c r="H10" i="16"/>
  <c r="G10" i="16"/>
  <c r="C10" i="16"/>
  <c r="L12" i="16"/>
  <c r="L13" i="16"/>
  <c r="L11" i="16"/>
  <c r="D11" i="16"/>
  <c r="E11" i="16"/>
  <c r="G11" i="16"/>
  <c r="H11" i="16"/>
  <c r="C11" i="16"/>
  <c r="E13" i="16"/>
  <c r="E12" i="16"/>
  <c r="F103" i="16" l="1"/>
  <c r="F102" i="16"/>
  <c r="F101" i="16"/>
  <c r="E101" i="16"/>
  <c r="L101" i="16" s="1"/>
  <c r="I101" i="16" s="1"/>
  <c r="L100" i="16"/>
  <c r="I100" i="16" s="1"/>
  <c r="F100" i="16"/>
  <c r="E100" i="16"/>
  <c r="L99" i="16"/>
  <c r="J99" i="16" s="1"/>
  <c r="F99" i="16"/>
  <c r="E99" i="16"/>
  <c r="L98" i="16"/>
  <c r="J98" i="16" s="1"/>
  <c r="F98" i="16"/>
  <c r="E98" i="16"/>
  <c r="L97" i="16"/>
  <c r="J97" i="16" s="1"/>
  <c r="F97" i="16"/>
  <c r="E97" i="16"/>
  <c r="L96" i="16"/>
  <c r="J96" i="16" s="1"/>
  <c r="F96" i="16"/>
  <c r="E96" i="16"/>
  <c r="L95" i="16"/>
  <c r="I95" i="16" s="1"/>
  <c r="F95" i="16"/>
  <c r="E95" i="16"/>
  <c r="L94" i="16"/>
  <c r="I94" i="16" s="1"/>
  <c r="F94" i="16"/>
  <c r="E94" i="16"/>
  <c r="L93" i="16"/>
  <c r="I93" i="16" s="1"/>
  <c r="F93" i="16"/>
  <c r="E93" i="16"/>
  <c r="H92" i="16"/>
  <c r="L92" i="16" s="1"/>
  <c r="I92" i="16" s="1"/>
  <c r="E92" i="16"/>
  <c r="I91" i="16"/>
  <c r="H91" i="16"/>
  <c r="F90" i="16"/>
  <c r="E90" i="16"/>
  <c r="L90" i="16" s="1"/>
  <c r="I90" i="16" s="1"/>
  <c r="F89" i="16"/>
  <c r="E89" i="16"/>
  <c r="L89" i="16" s="1"/>
  <c r="I89" i="16" s="1"/>
  <c r="F88" i="16"/>
  <c r="F87" i="16"/>
  <c r="I87" i="16" s="1"/>
  <c r="E87" i="16"/>
  <c r="L87" i="16" s="1"/>
  <c r="F86" i="16"/>
  <c r="E86" i="16"/>
  <c r="L86" i="16" s="1"/>
  <c r="I86" i="16" s="1"/>
  <c r="F85" i="16"/>
  <c r="F84" i="16"/>
  <c r="F83" i="16"/>
  <c r="F82" i="16"/>
  <c r="F81" i="16"/>
  <c r="A73" i="16"/>
  <c r="A72" i="16"/>
  <c r="A71" i="16"/>
  <c r="L29" i="16" l="1"/>
  <c r="J29" i="16" s="1"/>
  <c r="L30" i="16"/>
  <c r="J30" i="16" s="1"/>
  <c r="F31" i="16"/>
  <c r="E31" i="16"/>
  <c r="L31" i="16" s="1"/>
  <c r="J31" i="16" s="1"/>
  <c r="F30" i="16"/>
  <c r="E30" i="16"/>
  <c r="F29" i="16"/>
  <c r="E29" i="16"/>
  <c r="F28" i="16"/>
  <c r="E28" i="16"/>
  <c r="L28" i="16" s="1"/>
  <c r="J28" i="16" s="1"/>
  <c r="F27" i="16"/>
  <c r="L27" i="16"/>
  <c r="I27" i="16" s="1"/>
  <c r="E27" i="16"/>
  <c r="F26" i="16"/>
  <c r="E26" i="16"/>
  <c r="L26" i="16" s="1"/>
  <c r="I26" i="16" s="1"/>
  <c r="I23" i="16"/>
  <c r="L19" i="16"/>
  <c r="L25" i="16"/>
  <c r="I25" i="16" s="1"/>
  <c r="F25" i="16"/>
  <c r="E25" i="16"/>
  <c r="H24" i="16"/>
  <c r="L24" i="16" s="1"/>
  <c r="I24" i="16" s="1"/>
  <c r="E24" i="16"/>
  <c r="H23" i="16"/>
  <c r="I19" i="16"/>
  <c r="F14" i="16"/>
  <c r="F15" i="16"/>
  <c r="F16" i="16"/>
  <c r="F17" i="16"/>
  <c r="F18" i="16"/>
  <c r="F19" i="16"/>
  <c r="F20" i="16"/>
  <c r="F21" i="16"/>
  <c r="F22" i="16"/>
  <c r="F32" i="16"/>
  <c r="F34" i="16"/>
  <c r="F10" i="16" s="1"/>
  <c r="N12" i="16" s="1"/>
  <c r="F35" i="16"/>
  <c r="E32" i="16"/>
  <c r="L32" i="16" s="1"/>
  <c r="I32" i="16" s="1"/>
  <c r="E21" i="16"/>
  <c r="L21" i="16" s="1"/>
  <c r="I21" i="16" s="1"/>
  <c r="E22" i="16"/>
  <c r="L22" i="16" s="1"/>
  <c r="I22" i="16" s="1"/>
  <c r="E19" i="16"/>
  <c r="E18" i="16"/>
  <c r="L18" i="16" s="1"/>
  <c r="I18" i="16" s="1"/>
  <c r="H88" i="15"/>
  <c r="H87" i="15"/>
  <c r="F86" i="15"/>
  <c r="H81" i="15"/>
  <c r="H80" i="15"/>
  <c r="H79" i="15"/>
  <c r="F78" i="15"/>
  <c r="H78" i="15" s="1"/>
  <c r="D78" i="15"/>
  <c r="H76" i="15"/>
  <c r="F73" i="15"/>
  <c r="H73" i="15" s="1"/>
  <c r="D73" i="15"/>
  <c r="F72" i="15"/>
  <c r="H71" i="15"/>
  <c r="H64" i="15"/>
  <c r="H63" i="15"/>
  <c r="F63" i="15"/>
  <c r="D63" i="15"/>
  <c r="F62" i="15"/>
  <c r="H11" i="15"/>
  <c r="H18" i="15"/>
  <c r="H23" i="15"/>
  <c r="H26" i="15"/>
  <c r="H27" i="15"/>
  <c r="H28" i="15"/>
  <c r="H34" i="15"/>
  <c r="H35" i="15"/>
  <c r="D20" i="15"/>
  <c r="D25" i="15"/>
  <c r="F25" i="15"/>
  <c r="F20" i="15"/>
  <c r="H20" i="15" s="1"/>
  <c r="F33" i="15"/>
  <c r="F19" i="15" l="1"/>
  <c r="H19" i="15" s="1"/>
  <c r="H25" i="15"/>
  <c r="D72" i="15"/>
  <c r="H72" i="15"/>
  <c r="D62" i="15"/>
  <c r="H62" i="15" s="1"/>
  <c r="D19" i="15"/>
  <c r="G12" i="18"/>
  <c r="G13" i="18"/>
  <c r="G14" i="18"/>
  <c r="G11" i="18"/>
  <c r="D12" i="18"/>
  <c r="D13" i="18"/>
  <c r="D14" i="18"/>
  <c r="D11" i="18"/>
  <c r="D9" i="15" l="1"/>
  <c r="F10" i="15"/>
  <c r="D10" i="15"/>
  <c r="B17" i="14"/>
  <c r="D8" i="14"/>
  <c r="B8" i="14"/>
  <c r="B11" i="14"/>
  <c r="F9" i="15" l="1"/>
  <c r="H9" i="15" s="1"/>
  <c r="H10" i="15"/>
  <c r="D6" i="14"/>
  <c r="A3" i="15"/>
  <c r="A2" i="15"/>
  <c r="A1" i="15"/>
  <c r="A1" i="16" l="1"/>
  <c r="A1" i="17" s="1"/>
  <c r="A1" i="18" s="1"/>
  <c r="A53" i="15"/>
  <c r="A2" i="16"/>
  <c r="A2" i="17" s="1"/>
  <c r="A2" i="18" s="1"/>
  <c r="A54" i="15"/>
  <c r="A3" i="16"/>
  <c r="A3" i="17" s="1"/>
  <c r="A3" i="18" s="1"/>
  <c r="A55" i="15"/>
</calcChain>
</file>

<file path=xl/sharedStrings.xml><?xml version="1.0" encoding="utf-8"?>
<sst xmlns="http://schemas.openxmlformats.org/spreadsheetml/2006/main" count="272" uniqueCount="144">
  <si>
    <t>NỘI DUNG</t>
  </si>
  <si>
    <t>DỰ TOÁN</t>
  </si>
  <si>
    <t>NỘI DUNG CHI</t>
  </si>
  <si>
    <t>TỔNG SỐ THU</t>
  </si>
  <si>
    <t>TỔNG SỐ CHI</t>
  </si>
  <si>
    <t>I. Các khoản thu xã hưởng 100%</t>
  </si>
  <si>
    <t>I. Chi đầu tư phát triển</t>
  </si>
  <si>
    <t>II. Chi thường xuyên</t>
  </si>
  <si>
    <t xml:space="preserve">III. Thu bổ sung </t>
  </si>
  <si>
    <t>- Bổ sung cân đối</t>
  </si>
  <si>
    <t>- Bổ sung có mục tiêu</t>
  </si>
  <si>
    <t>STT</t>
  </si>
  <si>
    <t>SO SÁNH (%)</t>
  </si>
  <si>
    <t>THU NSNN</t>
  </si>
  <si>
    <t>THU NSX</t>
  </si>
  <si>
    <t>A</t>
  </si>
  <si>
    <t>B</t>
  </si>
  <si>
    <t>5=3/1</t>
  </si>
  <si>
    <t>6=4/2</t>
  </si>
  <si>
    <t>TỔNG THU</t>
  </si>
  <si>
    <t>I</t>
  </si>
  <si>
    <t xml:space="preserve">Các khoản thu 100% </t>
  </si>
  <si>
    <t>Phí, lệ phí</t>
  </si>
  <si>
    <t>Thu từ quỹ đất công ích và thu hoa lợi công sản khác</t>
  </si>
  <si>
    <t>Thu từ hoạt động kinh tế và sự nghiệp</t>
  </si>
  <si>
    <t>Thu phạt, tịch thu khác theo quy định</t>
  </si>
  <si>
    <t>Thu từ tài sản được xác lập quyền sở hữu của nhà nước theo quy định</t>
  </si>
  <si>
    <t>Đóng góp của nhân dân theo quy định</t>
  </si>
  <si>
    <t>Đóng góp tự nguyện của các tổ chức, cá nhân</t>
  </si>
  <si>
    <t>Thu khác</t>
  </si>
  <si>
    <t>II</t>
  </si>
  <si>
    <t>Các khoản thu phân chia theo tỷ lệ phần trăm (%)</t>
  </si>
  <si>
    <t>Các khoản thu phân chia</t>
  </si>
  <si>
    <t>- Thuế sử dụng đất phi nông nghiệp</t>
  </si>
  <si>
    <t>- Thuế sử dụng đất nông nghiệp thu từ hộ gia đình</t>
  </si>
  <si>
    <t>- Lệ phí môn bài thu từ cá nhân, hộ kinh doanh</t>
  </si>
  <si>
    <t>- Lệ phí trước bạ nhà, đất</t>
  </si>
  <si>
    <t>2</t>
  </si>
  <si>
    <t>Các khoản thu phân chia khác do cấp tỉnh quy định</t>
  </si>
  <si>
    <t>III</t>
  </si>
  <si>
    <t>Thu viện trợ không hoàn lại trực tiếp cho xã (nếu có)</t>
  </si>
  <si>
    <t>IV</t>
  </si>
  <si>
    <t>Thu chuyển nguồn</t>
  </si>
  <si>
    <t>V</t>
  </si>
  <si>
    <t>Thu kết dư ngân sách năm trước</t>
  </si>
  <si>
    <t>VI</t>
  </si>
  <si>
    <t>Thu bổ sung từ ngân sách cấp trên</t>
  </si>
  <si>
    <t>- Thu bổ sung cân đối</t>
  </si>
  <si>
    <t>- Thu bổ sung có mục tiêu</t>
  </si>
  <si>
    <t>TỔNG SỐ</t>
  </si>
  <si>
    <t>ĐẦU TƯ PHÁT TRIỂN</t>
  </si>
  <si>
    <t>THƯỜNG XUYÊN</t>
  </si>
  <si>
    <t>7=4/1</t>
  </si>
  <si>
    <t>8=5/2</t>
  </si>
  <si>
    <t>9=6/3</t>
  </si>
  <si>
    <t>TỔNG CHI</t>
  </si>
  <si>
    <t xml:space="preserve">Trong đó </t>
  </si>
  <si>
    <t>Chi giáo dục</t>
  </si>
  <si>
    <t>Chi ứng dụng, chuyển giao công nghệ</t>
  </si>
  <si>
    <t>Chi y tế</t>
  </si>
  <si>
    <t>Chi văn hóa, thông tin</t>
  </si>
  <si>
    <t>Chi phát thanh, truyền thanh</t>
  </si>
  <si>
    <t>Chi thể dục thể thao</t>
  </si>
  <si>
    <t>Chi bảo vệ môi trường</t>
  </si>
  <si>
    <t>Chi các hoạt động kinh tế</t>
  </si>
  <si>
    <t xml:space="preserve">Chi hoạt động của cơ quan quản lý Nhà nước, Đảng, đoàn thể </t>
  </si>
  <si>
    <t>Chi cho công tác xã hội</t>
  </si>
  <si>
    <t>Chi khác</t>
  </si>
  <si>
    <t>Tên công trình</t>
  </si>
  <si>
    <t>Thời gian khởi công - hoàn thành</t>
  </si>
  <si>
    <t>Tổng dự toán được duyệt</t>
  </si>
  <si>
    <t>Tổng số</t>
  </si>
  <si>
    <t>Trong đó thanh toán khối lượng năm trước</t>
  </si>
  <si>
    <t>Chia theo nguồn vốn</t>
  </si>
  <si>
    <t>Nguồn cân đối ngân sách</t>
  </si>
  <si>
    <t>Nguồn đóng góp</t>
  </si>
  <si>
    <t>1. Công trình chuyển tiếp</t>
  </si>
  <si>
    <t>Trong đó: hoàn thành trong năm</t>
  </si>
  <si>
    <t>2. Công trình khởi công mới</t>
  </si>
  <si>
    <t>THU</t>
  </si>
  <si>
    <t>CHI</t>
  </si>
  <si>
    <t>CHÊNH LỆCH (+) (-)</t>
  </si>
  <si>
    <t xml:space="preserve">1. Các quỹ tài chính nhà nước ngoài ngân sách </t>
  </si>
  <si>
    <t>2. Các hoạt động sự nghiệp</t>
  </si>
  <si>
    <t>+ Chợ</t>
  </si>
  <si>
    <t>+ Bến bãi</t>
  </si>
  <si>
    <t>Ghi chú: Chênh lệch (+) thu lớn hơn chi</t>
  </si>
  <si>
    <t>Chênh lệch (-) thu nhỏ hơn chi</t>
  </si>
  <si>
    <t xml:space="preserve">Dự phòng </t>
  </si>
  <si>
    <t>QUYẾT TOÁN</t>
  </si>
  <si>
    <t>III. Chi chuyển nguồn của ngân sách xã sang năm sau (nếu có)</t>
  </si>
  <si>
    <t>IV. Thu kết dư ngân sách năm trước</t>
  </si>
  <si>
    <t>IV. Chi nộp trả ngân sách cấp trên</t>
  </si>
  <si>
    <t>V. Thu viện trợ</t>
  </si>
  <si>
    <t>VI. Thu chuyển nguồn từ năm trước sang của ngân sách xã (nếu có)</t>
  </si>
  <si>
    <t>Kết dư ngân sách</t>
  </si>
  <si>
    <t xml:space="preserve">Ghi chú: (1) Bao gồm 4 khoản thu từ thuế, lệ phí luật NSNN quy định cho ngân sách xã hưởng và những khoản thu ngân sách địa phương được hưởng có phân chia theo tỷ lệ phần trăm (%) cho xã </t>
  </si>
  <si>
    <t>(Quyết toán đã được Hội đồng nhân dân phê chuẩn)</t>
  </si>
  <si>
    <t>Biểu số 116/CK TC-NSNN</t>
  </si>
  <si>
    <t>Biểu số 117/CK TC-NSNN</t>
  </si>
  <si>
    <t xml:space="preserve">DỰ TOÁN </t>
  </si>
  <si>
    <t>SO SÁNH QT/DT (%)</t>
  </si>
  <si>
    <t>Biểu số 118/CK TC-NSNN</t>
  </si>
  <si>
    <t>Giá trị thực hiện từ 01/01 đến 31/12…</t>
  </si>
  <si>
    <t>Giá trị đã thanh toán năm…</t>
  </si>
  <si>
    <t>Trong đó nguồn đóng góp</t>
  </si>
  <si>
    <t>Biểu số 119/CK TC-NSNN</t>
  </si>
  <si>
    <t>(Quyết toán đã được Hội đồng nhân dân phê chuẩn</t>
  </si>
  <si>
    <t>Biểu số 120/CK TC-NSNN</t>
  </si>
  <si>
    <t>KẾ HOẠCH</t>
  </si>
  <si>
    <t>THỰC HIỆN</t>
  </si>
  <si>
    <t>TỈNH BẮC KẠN</t>
  </si>
  <si>
    <t>HUYỆN CHỢ ĐỒN</t>
  </si>
  <si>
    <t>XÃ BẰNG PHÚC</t>
  </si>
  <si>
    <t>CÂN ĐỐI QUYẾT TOÁN NGÂN SÁCH XÃ NĂM 2021</t>
  </si>
  <si>
    <t>Đồng</t>
  </si>
  <si>
    <t>đồng</t>
  </si>
  <si>
    <t>THỰC HIỆN THU, CHI CÁC HOẠT ĐỘNG TÀI CHÍNH KHÁC NĂM 2021</t>
  </si>
  <si>
    <r>
      <t xml:space="preserve">II. Các khoản thu phân chia theo tỷ lệ </t>
    </r>
    <r>
      <rPr>
        <vertAlign val="superscript"/>
        <sz val="12"/>
        <rFont val="Calibri Light"/>
        <family val="1"/>
        <charset val="163"/>
        <scheme val="major"/>
      </rPr>
      <t>(1)</t>
    </r>
  </si>
  <si>
    <t>Tiền thuế GTGT</t>
  </si>
  <si>
    <t>Thuế tiêu thụ đặc biệt</t>
  </si>
  <si>
    <t>Thuế thu nhập từ chuyển nhượng  bất động sản</t>
  </si>
  <si>
    <t>Nộp trả ngân sách cấp trên</t>
  </si>
  <si>
    <r>
      <t>QUYẾT TOÁN CHI ĐẦU TƯ PHÁT TRIỂN</t>
    </r>
    <r>
      <rPr>
        <b/>
        <vertAlign val="superscript"/>
        <sz val="12"/>
        <color rgb="FF000000"/>
        <rFont val="Calibri Light"/>
        <family val="1"/>
        <charset val="163"/>
        <scheme val="major"/>
      </rPr>
      <t>(1)</t>
    </r>
    <r>
      <rPr>
        <b/>
        <sz val="12"/>
        <color rgb="FF000000"/>
        <rFont val="Calibri Light"/>
        <family val="1"/>
        <charset val="163"/>
        <scheme val="major"/>
      </rPr>
      <t xml:space="preserve"> NĂM 2021</t>
    </r>
  </si>
  <si>
    <t>Quỹ Vì người nghèo</t>
  </si>
  <si>
    <t>Quỹ đền ơn đáp nghĩa</t>
  </si>
  <si>
    <t>Quỹ Bảo trợ trẻ em</t>
  </si>
  <si>
    <t>Quỹ khuyến học</t>
  </si>
  <si>
    <t>QUYẾT TOÁN THU NGÂN SÁCH XÃ NĂM 2022</t>
  </si>
  <si>
    <t>Thuế thu nhập cá nhân</t>
  </si>
  <si>
    <t>QUYẾT TOÁN CHI NGÂN SÁCH XÃ NĂM 2022</t>
  </si>
  <si>
    <t>Trong đó: Quỹ lương</t>
  </si>
  <si>
    <t>9.1. Quản lý nhà nước</t>
  </si>
  <si>
    <t>9.2. Đảng cộng sản Việt Nam</t>
  </si>
  <si>
    <t>9.3. Mặt trận Tổ quốc Việt Nam</t>
  </si>
  <si>
    <t>9.4. Đoàn Thanh niên Cộng sản Việt Nam</t>
  </si>
  <si>
    <t>9.5. Hội liên hiệp phụ nữ</t>
  </si>
  <si>
    <t>9.6. Hội Cựu chiến binh</t>
  </si>
  <si>
    <t>9.7. Hội Nông dân</t>
  </si>
  <si>
    <t>9.8. Chi hỗ trợ khác (nếu có)</t>
  </si>
  <si>
    <t>Chi cho công tác dân quân tự vệ, trật tự an toàn xã hội</t>
  </si>
  <si>
    <t>1.1. Chi dân quân tự vệ</t>
  </si>
  <si>
    <t>1.2. Chi trật tự an toàn xã hội</t>
  </si>
  <si>
    <t>Chi chuyển nguồn sang ngân sách năm sau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</si>
</sst>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0\ _₫_-;\-* #,##0.0\ _₫_-;_-* &quot;-&quot;??\ _₫_-;_-@_-"/>
    <numFmt numFmtId="166" formatCode="_-* #,##0\ _₫_-;\-* #,##0\ _₫_-;_-* &quot;-&quot;??\ _₫_-;_-@_-"/>
    <numFmt numFmtId="167" formatCode="_-* #.##0.0\ _₫_-;\-* #.##0.0\ _₫_-;_-* &quot;-&quot;??\ _₫_-;_-@_-"/>
    <numFmt numFmtId="168" formatCode="_-* #.0._₫_-;\-* #.0._₫_-;_-* &quot;-&quot;??\ _₫_-;_-@_ⴆ"/>
  </numFmts>
  <fonts count="25" x14ac:knownFonts="1">
    <font>
      <sz val="11"/>
      <color theme="1"/>
      <name val="Calibri"/>
      <family val="2"/>
      <charset val="163"/>
      <scheme val="minor"/>
    </font>
    <font>
      <b/>
      <sz val="10"/>
      <color rgb="FF000000"/>
      <name val="Arial"/>
      <family val="2"/>
    </font>
    <font>
      <i/>
      <sz val="10"/>
      <color rgb="FF000000"/>
      <name val="Arial"/>
      <family val="2"/>
    </font>
    <font>
      <sz val="11"/>
      <color theme="1"/>
      <name val="Calibri"/>
      <family val="2"/>
      <charset val="163"/>
      <scheme val="minor"/>
    </font>
    <font>
      <sz val="11"/>
      <color theme="1"/>
      <name val="Calibri Light"/>
      <family val="1"/>
      <charset val="163"/>
      <scheme val="major"/>
    </font>
    <font>
      <b/>
      <sz val="12"/>
      <color theme="1"/>
      <name val="Calibri Light"/>
      <family val="1"/>
      <charset val="163"/>
      <scheme val="major"/>
    </font>
    <font>
      <sz val="12"/>
      <color theme="1"/>
      <name val="Calibri Light"/>
      <family val="1"/>
      <charset val="163"/>
      <scheme val="major"/>
    </font>
    <font>
      <b/>
      <sz val="12"/>
      <color rgb="FF000000"/>
      <name val="Calibri Light"/>
      <family val="1"/>
      <charset val="163"/>
      <scheme val="major"/>
    </font>
    <font>
      <i/>
      <sz val="12"/>
      <color rgb="FF000000"/>
      <name val="Calibri Light"/>
      <family val="1"/>
      <charset val="163"/>
      <scheme val="major"/>
    </font>
    <font>
      <i/>
      <sz val="12"/>
      <color theme="1"/>
      <name val="Calibri Light"/>
      <family val="1"/>
      <charset val="163"/>
      <scheme val="major"/>
    </font>
    <font>
      <b/>
      <sz val="12"/>
      <name val="Calibri Light"/>
      <family val="1"/>
      <charset val="163"/>
      <scheme val="major"/>
    </font>
    <font>
      <sz val="12"/>
      <name val="Calibri Light"/>
      <family val="1"/>
      <charset val="163"/>
      <scheme val="major"/>
    </font>
    <font>
      <vertAlign val="superscript"/>
      <sz val="12"/>
      <name val="Calibri Light"/>
      <family val="1"/>
      <charset val="163"/>
      <scheme val="major"/>
    </font>
    <font>
      <b/>
      <vertAlign val="superscript"/>
      <sz val="12"/>
      <color rgb="FF000000"/>
      <name val="Calibri Light"/>
      <family val="1"/>
      <charset val="163"/>
      <scheme val="major"/>
    </font>
    <font>
      <sz val="12"/>
      <name val="Times New Roman"/>
      <family val="1"/>
    </font>
    <font>
      <sz val="12"/>
      <color rgb="FF000000"/>
      <name val="Calibri Light"/>
      <family val="1"/>
      <charset val="163"/>
      <scheme val="major"/>
    </font>
    <font>
      <b/>
      <sz val="12"/>
      <color theme="1"/>
      <name val="Times New Roman"/>
      <family val="1"/>
    </font>
    <font>
      <sz val="12"/>
      <color theme="1"/>
      <name val="Times New Roman"/>
      <family val="1"/>
    </font>
    <font>
      <b/>
      <sz val="12"/>
      <color rgb="FF000000"/>
      <name val="Times New Roman"/>
      <family val="1"/>
    </font>
    <font>
      <i/>
      <sz val="12"/>
      <color rgb="FF000000"/>
      <name val="Times New Roman"/>
      <family val="1"/>
    </font>
    <font>
      <i/>
      <sz val="12"/>
      <color theme="1"/>
      <name val="Times New Roman"/>
      <family val="1"/>
    </font>
    <font>
      <b/>
      <sz val="12"/>
      <name val="Times New Roman"/>
      <family val="1"/>
    </font>
    <font>
      <b/>
      <sz val="9"/>
      <name val="Calibri Light"/>
      <family val="1"/>
      <charset val="163"/>
      <scheme val="major"/>
    </font>
    <font>
      <sz val="9"/>
      <name val="Calibri Light"/>
      <family val="1"/>
      <charset val="163"/>
      <scheme val="major"/>
    </font>
    <font>
      <sz val="9"/>
      <name val="Calibri Light"/>
      <family val="2"/>
      <scheme val="major"/>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73">
    <xf numFmtId="0" fontId="0" fillId="0" borderId="0" xfId="0"/>
    <xf numFmtId="0" fontId="2" fillId="0" borderId="0" xfId="0" applyFont="1" applyAlignment="1">
      <alignment vertical="center"/>
    </xf>
    <xf numFmtId="0" fontId="1" fillId="0" borderId="0" xfId="0" applyFont="1" applyAlignment="1">
      <alignment vertical="center"/>
    </xf>
    <xf numFmtId="0" fontId="4" fillId="0" borderId="0" xfId="0" applyFont="1"/>
    <xf numFmtId="0" fontId="5" fillId="0" borderId="0" xfId="0" applyFont="1" applyAlignment="1">
      <alignment horizontal="center"/>
    </xf>
    <xf numFmtId="0" fontId="6" fillId="0" borderId="0" xfId="0" applyFont="1"/>
    <xf numFmtId="0" fontId="7" fillId="0" borderId="0" xfId="0" applyFont="1"/>
    <xf numFmtId="0" fontId="9" fillId="0" borderId="0" xfId="0" applyFont="1" applyAlignment="1">
      <alignment horizontal="center"/>
    </xf>
    <xf numFmtId="0" fontId="10" fillId="0" borderId="2" xfId="0" applyFont="1" applyBorder="1" applyAlignment="1">
      <alignment horizontal="center" vertical="center" wrapText="1"/>
    </xf>
    <xf numFmtId="166" fontId="10" fillId="0" borderId="2" xfId="0" applyNumberFormat="1" applyFont="1" applyBorder="1" applyAlignment="1">
      <alignment horizontal="center" vertical="center" wrapText="1"/>
    </xf>
    <xf numFmtId="166" fontId="10" fillId="0" borderId="2" xfId="0" applyNumberFormat="1" applyFont="1" applyBorder="1" applyAlignment="1">
      <alignment vertical="center" wrapText="1"/>
    </xf>
    <xf numFmtId="0" fontId="11" fillId="0" borderId="2" xfId="0" applyFont="1" applyBorder="1" applyAlignment="1">
      <alignment vertical="center" wrapText="1"/>
    </xf>
    <xf numFmtId="166" fontId="11" fillId="0" borderId="2" xfId="1" applyNumberFormat="1" applyFont="1" applyBorder="1" applyAlignment="1">
      <alignment vertical="center" wrapText="1"/>
    </xf>
    <xf numFmtId="166" fontId="10" fillId="0" borderId="2" xfId="1" applyNumberFormat="1" applyFont="1" applyBorder="1" applyAlignment="1">
      <alignment vertical="center" wrapText="1"/>
    </xf>
    <xf numFmtId="0" fontId="11" fillId="0" borderId="2" xfId="0" applyFont="1" applyBorder="1" applyAlignment="1">
      <alignment horizontal="center" vertical="center" wrapText="1"/>
    </xf>
    <xf numFmtId="166" fontId="11" fillId="0" borderId="2" xfId="1" applyNumberFormat="1" applyFont="1" applyBorder="1" applyAlignment="1">
      <alignment horizontal="center" vertical="center" wrapText="1"/>
    </xf>
    <xf numFmtId="0" fontId="10" fillId="0" borderId="2" xfId="0" applyFont="1" applyBorder="1" applyAlignment="1">
      <alignment vertical="center" wrapText="1"/>
    </xf>
    <xf numFmtId="166" fontId="11" fillId="0" borderId="2" xfId="1" applyNumberFormat="1" applyFont="1" applyBorder="1" applyAlignment="1">
      <alignment horizontal="right" vertical="center" wrapText="1"/>
    </xf>
    <xf numFmtId="166" fontId="10" fillId="0" borderId="2" xfId="1" applyNumberFormat="1" applyFont="1" applyBorder="1" applyAlignment="1">
      <alignment horizontal="right" vertical="center" wrapText="1"/>
    </xf>
    <xf numFmtId="0" fontId="8" fillId="0" borderId="0" xfId="0" applyFont="1" applyAlignment="1">
      <alignment vertical="center"/>
    </xf>
    <xf numFmtId="0" fontId="15" fillId="0" borderId="0" xfId="0" applyFont="1" applyAlignment="1">
      <alignment vertical="center"/>
    </xf>
    <xf numFmtId="166" fontId="15" fillId="0" borderId="2" xfId="1" applyNumberFormat="1" applyFont="1" applyBorder="1" applyAlignment="1">
      <alignment horizontal="right" vertical="center" wrapText="1"/>
    </xf>
    <xf numFmtId="166" fontId="14" fillId="0" borderId="2" xfId="1" applyNumberFormat="1" applyFont="1" applyBorder="1"/>
    <xf numFmtId="166" fontId="15" fillId="0" borderId="2" xfId="1" applyNumberFormat="1" applyFont="1" applyBorder="1" applyAlignment="1">
      <alignment horizontal="right" vertical="center"/>
    </xf>
    <xf numFmtId="166" fontId="11" fillId="0" borderId="2" xfId="1" applyNumberFormat="1" applyFont="1" applyBorder="1" applyAlignment="1">
      <alignment vertical="center"/>
    </xf>
    <xf numFmtId="0" fontId="17" fillId="0" borderId="0" xfId="0" applyFont="1"/>
    <xf numFmtId="0" fontId="18" fillId="0" borderId="0" xfId="0" applyFont="1"/>
    <xf numFmtId="0" fontId="21" fillId="0" borderId="1" xfId="0" applyFont="1" applyBorder="1" applyAlignment="1">
      <alignment horizontal="center" vertical="center" wrapText="1"/>
    </xf>
    <xf numFmtId="0" fontId="14" fillId="0" borderId="1" xfId="0" applyFont="1" applyBorder="1" applyAlignment="1">
      <alignment horizontal="center" vertical="center" wrapText="1"/>
    </xf>
    <xf numFmtId="166" fontId="14" fillId="0" borderId="1" xfId="1" applyNumberFormat="1" applyFont="1" applyBorder="1" applyAlignment="1">
      <alignment horizontal="center" vertical="center" wrapText="1"/>
    </xf>
    <xf numFmtId="166" fontId="21" fillId="0" borderId="1" xfId="1" applyNumberFormat="1" applyFont="1" applyBorder="1" applyAlignment="1">
      <alignment horizontal="center" vertical="center" wrapText="1"/>
    </xf>
    <xf numFmtId="164" fontId="21" fillId="0" borderId="1" xfId="1" applyNumberFormat="1" applyFont="1" applyBorder="1" applyAlignment="1">
      <alignment horizontal="center" vertical="center" wrapText="1"/>
    </xf>
    <xf numFmtId="0" fontId="21" fillId="0" borderId="1" xfId="0" applyFont="1" applyBorder="1" applyAlignment="1">
      <alignment vertical="center" wrapText="1"/>
    </xf>
    <xf numFmtId="0" fontId="14" fillId="0" borderId="1" xfId="0" applyFont="1" applyBorder="1" applyAlignment="1">
      <alignment vertical="center" wrapText="1"/>
    </xf>
    <xf numFmtId="168" fontId="21" fillId="0" borderId="1" xfId="1" applyNumberFormat="1" applyFont="1" applyBorder="1" applyAlignment="1">
      <alignment horizontal="center" vertical="center" wrapText="1"/>
    </xf>
    <xf numFmtId="0" fontId="22" fillId="0" borderId="2" xfId="0" applyFont="1" applyBorder="1" applyAlignment="1">
      <alignment horizontal="center" vertical="center" wrapText="1"/>
    </xf>
    <xf numFmtId="0" fontId="23" fillId="0" borderId="2" xfId="0" applyFont="1" applyBorder="1" applyAlignment="1">
      <alignment horizontal="center" vertical="center" wrapText="1"/>
    </xf>
    <xf numFmtId="166" fontId="23" fillId="0" borderId="2" xfId="1" applyNumberFormat="1" applyFont="1" applyBorder="1" applyAlignment="1">
      <alignment horizontal="center" vertical="center" wrapText="1"/>
    </xf>
    <xf numFmtId="165" fontId="23" fillId="0" borderId="6" xfId="1" applyNumberFormat="1" applyFont="1" applyBorder="1" applyAlignment="1">
      <alignment horizontal="center" vertical="center" wrapText="1"/>
    </xf>
    <xf numFmtId="0" fontId="23" fillId="0" borderId="2" xfId="0" applyFont="1" applyBorder="1" applyAlignment="1">
      <alignment vertical="center" wrapText="1"/>
    </xf>
    <xf numFmtId="164" fontId="23" fillId="0" borderId="2" xfId="1" applyNumberFormat="1" applyFont="1" applyBorder="1" applyAlignment="1">
      <alignment horizontal="center" vertical="center" wrapText="1"/>
    </xf>
    <xf numFmtId="165" fontId="23" fillId="0" borderId="5" xfId="1" applyNumberFormat="1" applyFont="1" applyBorder="1" applyAlignment="1">
      <alignment horizontal="center" vertical="center" wrapText="1"/>
    </xf>
    <xf numFmtId="164" fontId="23" fillId="0" borderId="6" xfId="1" applyFont="1" applyBorder="1" applyAlignment="1">
      <alignment horizontal="center" vertical="center" wrapText="1"/>
    </xf>
    <xf numFmtId="164" fontId="23" fillId="0" borderId="5" xfId="1" applyFont="1" applyBorder="1" applyAlignment="1">
      <alignment horizontal="center" vertical="center" wrapText="1"/>
    </xf>
    <xf numFmtId="0" fontId="8"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6" fillId="0" borderId="0" xfId="0" applyFont="1" applyAlignment="1">
      <alignment horizontal="center"/>
    </xf>
    <xf numFmtId="0" fontId="18" fillId="0" borderId="0" xfId="0" applyFont="1" applyAlignment="1">
      <alignment horizontal="center" vertical="center"/>
    </xf>
    <xf numFmtId="0" fontId="20" fillId="0" borderId="4" xfId="0" applyFont="1" applyBorder="1" applyAlignment="1">
      <alignment horizontal="center"/>
    </xf>
    <xf numFmtId="0" fontId="21" fillId="0" borderId="1" xfId="0" applyFont="1" applyBorder="1" applyAlignment="1">
      <alignment horizontal="center" vertical="center" wrapText="1"/>
    </xf>
    <xf numFmtId="0" fontId="19" fillId="0" borderId="0" xfId="0" applyFont="1" applyAlignment="1">
      <alignment horizontal="center" vertical="center"/>
    </xf>
    <xf numFmtId="165" fontId="23" fillId="0" borderId="5" xfId="1" applyNumberFormat="1" applyFont="1" applyBorder="1" applyAlignment="1">
      <alignment horizontal="center" vertical="center" wrapText="1"/>
    </xf>
    <xf numFmtId="165" fontId="23" fillId="0" borderId="6" xfId="1" applyNumberFormat="1" applyFont="1" applyBorder="1" applyAlignment="1">
      <alignment horizontal="center" vertical="center" wrapText="1"/>
    </xf>
    <xf numFmtId="164" fontId="23" fillId="0" borderId="5" xfId="1" applyFont="1" applyBorder="1" applyAlignment="1">
      <alignment horizontal="center" vertical="center" wrapText="1"/>
    </xf>
    <xf numFmtId="164" fontId="23" fillId="0" borderId="6" xfId="1" applyFont="1" applyBorder="1" applyAlignment="1">
      <alignment horizontal="center" vertical="center" wrapText="1"/>
    </xf>
    <xf numFmtId="167" fontId="23" fillId="0" borderId="5" xfId="1" applyNumberFormat="1" applyFont="1" applyBorder="1" applyAlignment="1">
      <alignment horizontal="center" vertical="center" wrapText="1"/>
    </xf>
    <xf numFmtId="167" fontId="23" fillId="0" borderId="6" xfId="1" applyNumberFormat="1"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5" fillId="0" borderId="0" xfId="0" applyFont="1" applyAlignment="1">
      <alignment horizontal="center"/>
    </xf>
    <xf numFmtId="0" fontId="6" fillId="0" borderId="3" xfId="0" applyFont="1" applyBorder="1" applyAlignment="1">
      <alignment horizontal="center"/>
    </xf>
    <xf numFmtId="0" fontId="11" fillId="0" borderId="2" xfId="0" applyFont="1" applyBorder="1" applyAlignment="1">
      <alignment horizontal="center" vertical="center" wrapText="1"/>
    </xf>
    <xf numFmtId="0" fontId="8" fillId="0" borderId="0" xfId="0" applyFont="1" applyAlignment="1">
      <alignment horizontal="center"/>
    </xf>
    <xf numFmtId="0" fontId="10" fillId="0" borderId="2" xfId="0" applyFont="1" applyBorder="1" applyAlignment="1">
      <alignment horizontal="center" vertical="center" wrapText="1"/>
    </xf>
    <xf numFmtId="166" fontId="24" fillId="0" borderId="2" xfId="1" applyNumberFormat="1" applyFont="1" applyBorder="1" applyAlignment="1">
      <alignment horizontal="center" vertical="center" wrapText="1"/>
    </xf>
    <xf numFmtId="165" fontId="24" fillId="0" borderId="5" xfId="1" applyNumberFormat="1" applyFont="1" applyBorder="1" applyAlignment="1">
      <alignment horizontal="center" vertical="center" wrapText="1"/>
    </xf>
    <xf numFmtId="165" fontId="24" fillId="0" borderId="6" xfId="1" applyNumberFormat="1" applyFont="1" applyBorder="1" applyAlignment="1">
      <alignment horizontal="center" vertical="center" wrapText="1"/>
    </xf>
    <xf numFmtId="164" fontId="23" fillId="0" borderId="2" xfId="1" applyFont="1" applyBorder="1" applyAlignment="1">
      <alignment horizontal="center" vertical="center" wrapText="1"/>
    </xf>
    <xf numFmtId="166"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10" workbookViewId="0">
      <selection activeCell="G7" sqref="G7"/>
    </sheetView>
  </sheetViews>
  <sheetFormatPr defaultRowHeight="15" x14ac:dyDescent="0.25"/>
  <cols>
    <col min="1" max="1" width="37.42578125" customWidth="1"/>
    <col min="2" max="2" width="22.5703125" customWidth="1"/>
    <col min="3" max="3" width="33.140625" customWidth="1"/>
    <col min="4" max="4" width="24.28515625" customWidth="1"/>
  </cols>
  <sheetData>
    <row r="1" spans="1:4" ht="15.75" x14ac:dyDescent="0.25">
      <c r="A1" s="4" t="s">
        <v>111</v>
      </c>
      <c r="B1" s="5"/>
      <c r="C1" s="5"/>
      <c r="D1" s="6" t="s">
        <v>98</v>
      </c>
    </row>
    <row r="2" spans="1:4" ht="15.75" x14ac:dyDescent="0.25">
      <c r="A2" s="4" t="s">
        <v>112</v>
      </c>
      <c r="B2" s="5"/>
      <c r="C2" s="5"/>
      <c r="D2" s="5"/>
    </row>
    <row r="3" spans="1:4" ht="15.75" x14ac:dyDescent="0.25">
      <c r="A3" s="4" t="s">
        <v>113</v>
      </c>
      <c r="B3" s="5"/>
      <c r="C3" s="5"/>
      <c r="D3" s="5"/>
    </row>
    <row r="4" spans="1:4" ht="15.75" x14ac:dyDescent="0.25">
      <c r="A4" s="45" t="s">
        <v>114</v>
      </c>
      <c r="B4" s="45"/>
      <c r="C4" s="45"/>
      <c r="D4" s="45"/>
    </row>
    <row r="5" spans="1:4" ht="15.75" x14ac:dyDescent="0.25">
      <c r="A5" s="46" t="s">
        <v>97</v>
      </c>
      <c r="B5" s="46"/>
      <c r="C5" s="46"/>
      <c r="D5" s="46"/>
    </row>
    <row r="6" spans="1:4" ht="15.75" x14ac:dyDescent="0.25">
      <c r="A6" s="5"/>
      <c r="B6" s="5"/>
      <c r="C6" s="5"/>
      <c r="D6" s="7" t="str">
        <f>'117CKTC'!G5</f>
        <v>Đồng</v>
      </c>
    </row>
    <row r="7" spans="1:4" ht="15.75" x14ac:dyDescent="0.25">
      <c r="A7" s="8" t="s">
        <v>0</v>
      </c>
      <c r="B7" s="8" t="s">
        <v>89</v>
      </c>
      <c r="C7" s="8" t="s">
        <v>2</v>
      </c>
      <c r="D7" s="8" t="s">
        <v>89</v>
      </c>
    </row>
    <row r="8" spans="1:4" ht="15.75" x14ac:dyDescent="0.25">
      <c r="A8" s="8" t="s">
        <v>3</v>
      </c>
      <c r="B8" s="9">
        <f>B9+B10+B11+B14+B15+B16</f>
        <v>5186649305</v>
      </c>
      <c r="C8" s="8" t="s">
        <v>4</v>
      </c>
      <c r="D8" s="10">
        <f>D10+D11+D12</f>
        <v>4878154011</v>
      </c>
    </row>
    <row r="9" spans="1:4" ht="15.75" x14ac:dyDescent="0.25">
      <c r="A9" s="11" t="s">
        <v>5</v>
      </c>
      <c r="B9" s="12">
        <v>30745050</v>
      </c>
      <c r="C9" s="11" t="s">
        <v>6</v>
      </c>
      <c r="D9" s="12"/>
    </row>
    <row r="10" spans="1:4" ht="33.75" x14ac:dyDescent="0.25">
      <c r="A10" s="11" t="s">
        <v>118</v>
      </c>
      <c r="B10" s="12">
        <v>39874265</v>
      </c>
      <c r="C10" s="11" t="s">
        <v>7</v>
      </c>
      <c r="D10" s="12">
        <v>4274526605</v>
      </c>
    </row>
    <row r="11" spans="1:4" ht="31.5" x14ac:dyDescent="0.25">
      <c r="A11" s="11" t="s">
        <v>8</v>
      </c>
      <c r="B11" s="12">
        <f>B12+B13</f>
        <v>4492091187</v>
      </c>
      <c r="C11" s="11" t="s">
        <v>90</v>
      </c>
      <c r="D11" s="12">
        <v>387698406</v>
      </c>
    </row>
    <row r="12" spans="1:4" ht="15.75" x14ac:dyDescent="0.25">
      <c r="A12" s="11" t="s">
        <v>9</v>
      </c>
      <c r="B12" s="12">
        <v>3754847000</v>
      </c>
      <c r="C12" s="11" t="s">
        <v>92</v>
      </c>
      <c r="D12" s="12">
        <v>215929000</v>
      </c>
    </row>
    <row r="13" spans="1:4" ht="15.75" x14ac:dyDescent="0.25">
      <c r="A13" s="11" t="s">
        <v>10</v>
      </c>
      <c r="B13" s="12">
        <v>737244187</v>
      </c>
      <c r="C13" s="11"/>
      <c r="D13" s="12"/>
    </row>
    <row r="14" spans="1:4" ht="15.75" x14ac:dyDescent="0.25">
      <c r="A14" s="11" t="s">
        <v>91</v>
      </c>
      <c r="B14" s="12">
        <v>572787902</v>
      </c>
      <c r="C14" s="5"/>
      <c r="D14" s="11"/>
    </row>
    <row r="15" spans="1:4" ht="15.75" x14ac:dyDescent="0.25">
      <c r="A15" s="11" t="s">
        <v>93</v>
      </c>
      <c r="B15" s="12"/>
      <c r="C15" s="11"/>
      <c r="D15" s="11"/>
    </row>
    <row r="16" spans="1:4" ht="31.5" x14ac:dyDescent="0.25">
      <c r="A16" s="11" t="s">
        <v>94</v>
      </c>
      <c r="B16" s="12">
        <v>51150901</v>
      </c>
      <c r="C16" s="11"/>
      <c r="D16" s="11"/>
    </row>
    <row r="17" spans="1:4" ht="15.75" x14ac:dyDescent="0.25">
      <c r="A17" s="8" t="s">
        <v>95</v>
      </c>
      <c r="B17" s="13">
        <f>B8-D8</f>
        <v>308495294</v>
      </c>
      <c r="C17" s="11"/>
      <c r="D17" s="11"/>
    </row>
    <row r="18" spans="1:4" ht="15.75" x14ac:dyDescent="0.25">
      <c r="A18" s="5"/>
      <c r="B18" s="5"/>
      <c r="C18" s="5"/>
      <c r="D18" s="5"/>
    </row>
    <row r="19" spans="1:4" x14ac:dyDescent="0.25">
      <c r="A19" s="44" t="s">
        <v>96</v>
      </c>
      <c r="B19" s="44"/>
      <c r="C19" s="44"/>
      <c r="D19" s="44"/>
    </row>
    <row r="20" spans="1:4" x14ac:dyDescent="0.25">
      <c r="A20" s="44"/>
      <c r="B20" s="44"/>
      <c r="C20" s="44"/>
      <c r="D20" s="44"/>
    </row>
    <row r="21" spans="1:4" ht="15.75" x14ac:dyDescent="0.25">
      <c r="A21" s="5"/>
      <c r="B21" s="5"/>
      <c r="C21" s="5"/>
      <c r="D21" s="5"/>
    </row>
    <row r="22" spans="1:4" ht="15.75" x14ac:dyDescent="0.25">
      <c r="A22" s="5"/>
      <c r="B22" s="5"/>
      <c r="C22" s="5"/>
      <c r="D22" s="5"/>
    </row>
  </sheetData>
  <mergeCells count="3">
    <mergeCell ref="A19:D20"/>
    <mergeCell ref="A4:D4"/>
    <mergeCell ref="A5:D5"/>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topLeftCell="A34" workbookViewId="0">
      <selection activeCell="E46" sqref="E46"/>
    </sheetView>
  </sheetViews>
  <sheetFormatPr defaultRowHeight="15" x14ac:dyDescent="0.25"/>
  <cols>
    <col min="1" max="1" width="3.140625" customWidth="1"/>
    <col min="2" max="2" width="36.28515625" customWidth="1"/>
    <col min="3" max="3" width="11" customWidth="1"/>
    <col min="4" max="4" width="20.7109375" customWidth="1"/>
    <col min="5" max="5" width="12" customWidth="1"/>
    <col min="6" max="6" width="20.42578125" customWidth="1"/>
    <col min="7" max="7" width="12.140625" customWidth="1"/>
    <col min="8" max="8" width="15.42578125" customWidth="1"/>
  </cols>
  <sheetData>
    <row r="1" spans="1:9" ht="15.75" x14ac:dyDescent="0.25">
      <c r="A1" s="47" t="str">
        <f>'116CKTC'!A1</f>
        <v>TỈNH BẮC KẠN</v>
      </c>
      <c r="B1" s="47"/>
      <c r="C1" s="25"/>
      <c r="D1" s="25"/>
      <c r="E1" s="25"/>
      <c r="F1" s="25"/>
      <c r="G1" s="26" t="s">
        <v>99</v>
      </c>
      <c r="H1" s="26"/>
      <c r="I1" s="5"/>
    </row>
    <row r="2" spans="1:9" ht="15.75" x14ac:dyDescent="0.25">
      <c r="A2" s="47" t="str">
        <f>'116CKTC'!A2:A3</f>
        <v>HUYỆN CHỢ ĐỒN</v>
      </c>
      <c r="B2" s="47"/>
      <c r="C2" s="25"/>
      <c r="D2" s="25"/>
      <c r="E2" s="25"/>
      <c r="F2" s="25"/>
      <c r="G2" s="25"/>
      <c r="H2" s="25"/>
      <c r="I2" s="5"/>
    </row>
    <row r="3" spans="1:9" ht="15.75" x14ac:dyDescent="0.25">
      <c r="A3" s="47" t="str">
        <f>'116CKTC'!A3</f>
        <v>XÃ BẰNG PHÚC</v>
      </c>
      <c r="B3" s="47"/>
      <c r="C3" s="25"/>
      <c r="D3" s="25"/>
      <c r="E3" s="25"/>
      <c r="F3" s="25"/>
      <c r="G3" s="25"/>
      <c r="H3" s="25"/>
      <c r="I3" s="5"/>
    </row>
    <row r="4" spans="1:9" ht="21.75" customHeight="1" x14ac:dyDescent="0.25">
      <c r="A4" s="48" t="s">
        <v>128</v>
      </c>
      <c r="B4" s="48"/>
      <c r="C4" s="48"/>
      <c r="D4" s="48"/>
      <c r="E4" s="48"/>
      <c r="F4" s="48"/>
      <c r="G4" s="48"/>
      <c r="H4" s="48"/>
      <c r="I4" s="5"/>
    </row>
    <row r="5" spans="1:9" ht="15.75" x14ac:dyDescent="0.25">
      <c r="A5" s="25"/>
      <c r="B5" s="25"/>
      <c r="C5" s="25"/>
      <c r="D5" s="25"/>
      <c r="E5" s="25"/>
      <c r="F5" s="25"/>
      <c r="G5" s="49" t="s">
        <v>115</v>
      </c>
      <c r="H5" s="49"/>
      <c r="I5" s="5"/>
    </row>
    <row r="6" spans="1:9" ht="15.75" x14ac:dyDescent="0.25">
      <c r="A6" s="50" t="s">
        <v>11</v>
      </c>
      <c r="B6" s="50" t="s">
        <v>0</v>
      </c>
      <c r="C6" s="50" t="s">
        <v>1</v>
      </c>
      <c r="D6" s="50"/>
      <c r="E6" s="50" t="s">
        <v>89</v>
      </c>
      <c r="F6" s="50"/>
      <c r="G6" s="50" t="s">
        <v>12</v>
      </c>
      <c r="H6" s="50"/>
      <c r="I6" s="5"/>
    </row>
    <row r="7" spans="1:9" ht="31.5" x14ac:dyDescent="0.25">
      <c r="A7" s="50"/>
      <c r="B7" s="50"/>
      <c r="C7" s="27" t="s">
        <v>13</v>
      </c>
      <c r="D7" s="27" t="s">
        <v>14</v>
      </c>
      <c r="E7" s="27" t="s">
        <v>13</v>
      </c>
      <c r="F7" s="27" t="s">
        <v>14</v>
      </c>
      <c r="G7" s="27" t="s">
        <v>13</v>
      </c>
      <c r="H7" s="27" t="s">
        <v>14</v>
      </c>
      <c r="I7" s="5"/>
    </row>
    <row r="8" spans="1:9" ht="15.75" x14ac:dyDescent="0.25">
      <c r="A8" s="28" t="s">
        <v>15</v>
      </c>
      <c r="B8" s="28" t="s">
        <v>16</v>
      </c>
      <c r="C8" s="28">
        <v>1</v>
      </c>
      <c r="D8" s="28">
        <v>2</v>
      </c>
      <c r="E8" s="28">
        <v>3</v>
      </c>
      <c r="F8" s="28">
        <v>4</v>
      </c>
      <c r="G8" s="28" t="s">
        <v>17</v>
      </c>
      <c r="H8" s="28" t="s">
        <v>18</v>
      </c>
      <c r="I8" s="5"/>
    </row>
    <row r="9" spans="1:9" ht="15.75" x14ac:dyDescent="0.25">
      <c r="A9" s="28"/>
      <c r="B9" s="27" t="s">
        <v>19</v>
      </c>
      <c r="C9" s="29"/>
      <c r="D9" s="30">
        <f>D10+D19</f>
        <v>96000000</v>
      </c>
      <c r="E9" s="30"/>
      <c r="F9" s="30">
        <f>F10+F19+F31+F32+F33</f>
        <v>10371784856</v>
      </c>
      <c r="G9" s="29"/>
      <c r="H9" s="31">
        <f>F9/D9*100</f>
        <v>10803.942558333334</v>
      </c>
      <c r="I9" s="5"/>
    </row>
    <row r="10" spans="1:9" ht="15.75" x14ac:dyDescent="0.25">
      <c r="A10" s="27" t="s">
        <v>20</v>
      </c>
      <c r="B10" s="32" t="s">
        <v>21</v>
      </c>
      <c r="C10" s="29"/>
      <c r="D10" s="30">
        <f>D11+D18</f>
        <v>18000000</v>
      </c>
      <c r="E10" s="29"/>
      <c r="F10" s="30">
        <f>F11+F18</f>
        <v>13850000</v>
      </c>
      <c r="G10" s="29"/>
      <c r="H10" s="31">
        <f t="shared" ref="H10:H35" si="0">F10/D10*100</f>
        <v>76.944444444444443</v>
      </c>
      <c r="I10" s="5"/>
    </row>
    <row r="11" spans="1:9" ht="15.75" x14ac:dyDescent="0.25">
      <c r="A11" s="28"/>
      <c r="B11" s="33" t="s">
        <v>22</v>
      </c>
      <c r="C11" s="29"/>
      <c r="D11" s="29">
        <v>13000000</v>
      </c>
      <c r="E11" s="29"/>
      <c r="F11" s="29">
        <v>7850000</v>
      </c>
      <c r="G11" s="29"/>
      <c r="H11" s="31">
        <f t="shared" si="0"/>
        <v>60.38461538461538</v>
      </c>
      <c r="I11" s="5"/>
    </row>
    <row r="12" spans="1:9" ht="31.5" x14ac:dyDescent="0.25">
      <c r="A12" s="28"/>
      <c r="B12" s="33" t="s">
        <v>23</v>
      </c>
      <c r="C12" s="29"/>
      <c r="D12" s="29"/>
      <c r="E12" s="29"/>
      <c r="F12" s="29"/>
      <c r="G12" s="29"/>
      <c r="H12" s="31">
        <v>0</v>
      </c>
      <c r="I12" s="5"/>
    </row>
    <row r="13" spans="1:9" ht="15.75" x14ac:dyDescent="0.25">
      <c r="A13" s="28"/>
      <c r="B13" s="33" t="s">
        <v>24</v>
      </c>
      <c r="C13" s="29"/>
      <c r="D13" s="29"/>
      <c r="E13" s="29"/>
      <c r="F13" s="29"/>
      <c r="G13" s="29"/>
      <c r="H13" s="31">
        <v>0</v>
      </c>
      <c r="I13" s="5"/>
    </row>
    <row r="14" spans="1:9" ht="15.75" x14ac:dyDescent="0.25">
      <c r="A14" s="28"/>
      <c r="B14" s="33" t="s">
        <v>25</v>
      </c>
      <c r="C14" s="29"/>
      <c r="D14" s="29"/>
      <c r="E14" s="29"/>
      <c r="F14" s="29"/>
      <c r="G14" s="29"/>
      <c r="H14" s="31">
        <v>0</v>
      </c>
      <c r="I14" s="5"/>
    </row>
    <row r="15" spans="1:9" ht="31.5" x14ac:dyDescent="0.25">
      <c r="A15" s="28"/>
      <c r="B15" s="33" t="s">
        <v>26</v>
      </c>
      <c r="C15" s="29"/>
      <c r="D15" s="29"/>
      <c r="E15" s="29"/>
      <c r="F15" s="29"/>
      <c r="G15" s="29"/>
      <c r="H15" s="31">
        <v>0</v>
      </c>
      <c r="I15" s="5"/>
    </row>
    <row r="16" spans="1:9" ht="15.75" x14ac:dyDescent="0.25">
      <c r="A16" s="28"/>
      <c r="B16" s="33" t="s">
        <v>27</v>
      </c>
      <c r="C16" s="29"/>
      <c r="D16" s="29"/>
      <c r="E16" s="29"/>
      <c r="F16" s="29"/>
      <c r="G16" s="29"/>
      <c r="H16" s="31">
        <v>0</v>
      </c>
      <c r="I16" s="5"/>
    </row>
    <row r="17" spans="1:9" ht="31.5" x14ac:dyDescent="0.25">
      <c r="A17" s="28"/>
      <c r="B17" s="33" t="s">
        <v>28</v>
      </c>
      <c r="C17" s="29"/>
      <c r="D17" s="29"/>
      <c r="E17" s="29"/>
      <c r="F17" s="29"/>
      <c r="G17" s="29"/>
      <c r="H17" s="31">
        <v>0</v>
      </c>
      <c r="I17" s="5"/>
    </row>
    <row r="18" spans="1:9" ht="15.75" x14ac:dyDescent="0.25">
      <c r="A18" s="28"/>
      <c r="B18" s="33" t="s">
        <v>29</v>
      </c>
      <c r="C18" s="29"/>
      <c r="D18" s="29">
        <v>5000000</v>
      </c>
      <c r="E18" s="29"/>
      <c r="F18" s="29">
        <v>6000000</v>
      </c>
      <c r="G18" s="29"/>
      <c r="H18" s="31">
        <f t="shared" si="0"/>
        <v>120</v>
      </c>
      <c r="I18" s="5"/>
    </row>
    <row r="19" spans="1:9" ht="31.5" x14ac:dyDescent="0.25">
      <c r="A19" s="27" t="s">
        <v>30</v>
      </c>
      <c r="B19" s="32" t="s">
        <v>31</v>
      </c>
      <c r="C19" s="29"/>
      <c r="D19" s="30">
        <f>D20+D25</f>
        <v>78000000</v>
      </c>
      <c r="E19" s="29"/>
      <c r="F19" s="30">
        <f>F20+F25</f>
        <v>70151640</v>
      </c>
      <c r="G19" s="29"/>
      <c r="H19" s="31">
        <f t="shared" si="0"/>
        <v>89.938000000000002</v>
      </c>
      <c r="I19" s="5"/>
    </row>
    <row r="20" spans="1:9" ht="15.75" x14ac:dyDescent="0.25">
      <c r="A20" s="28">
        <v>1</v>
      </c>
      <c r="B20" s="33" t="s">
        <v>32</v>
      </c>
      <c r="C20" s="29"/>
      <c r="D20" s="30">
        <f>D23</f>
        <v>8500000</v>
      </c>
      <c r="E20" s="29"/>
      <c r="F20" s="30">
        <f>F23+F24</f>
        <v>19238220</v>
      </c>
      <c r="G20" s="30"/>
      <c r="H20" s="31">
        <f t="shared" si="0"/>
        <v>226.33200000000002</v>
      </c>
      <c r="I20" s="5"/>
    </row>
    <row r="21" spans="1:9" ht="15.75" x14ac:dyDescent="0.25">
      <c r="A21" s="28"/>
      <c r="B21" s="33" t="s">
        <v>33</v>
      </c>
      <c r="C21" s="29"/>
      <c r="D21" s="29">
        <v>0</v>
      </c>
      <c r="E21" s="29"/>
      <c r="F21" s="29"/>
      <c r="G21" s="29"/>
      <c r="H21" s="31">
        <v>0</v>
      </c>
      <c r="I21" s="5"/>
    </row>
    <row r="22" spans="1:9" ht="31.5" x14ac:dyDescent="0.25">
      <c r="A22" s="28"/>
      <c r="B22" s="33" t="s">
        <v>34</v>
      </c>
      <c r="C22" s="29"/>
      <c r="D22" s="29"/>
      <c r="E22" s="29"/>
      <c r="F22" s="29"/>
      <c r="G22" s="29"/>
      <c r="H22" s="31">
        <v>0</v>
      </c>
      <c r="I22" s="5"/>
    </row>
    <row r="23" spans="1:9" ht="31.5" x14ac:dyDescent="0.25">
      <c r="A23" s="28"/>
      <c r="B23" s="33" t="s">
        <v>35</v>
      </c>
      <c r="C23" s="29"/>
      <c r="D23" s="29">
        <v>8500000</v>
      </c>
      <c r="E23" s="29"/>
      <c r="F23" s="29">
        <v>10500000</v>
      </c>
      <c r="G23" s="29"/>
      <c r="H23" s="31">
        <f t="shared" si="0"/>
        <v>123.52941176470588</v>
      </c>
      <c r="I23" s="5"/>
    </row>
    <row r="24" spans="1:9" ht="15.75" x14ac:dyDescent="0.25">
      <c r="A24" s="28"/>
      <c r="B24" s="33" t="s">
        <v>36</v>
      </c>
      <c r="C24" s="29"/>
      <c r="D24" s="29"/>
      <c r="E24" s="29"/>
      <c r="F24" s="29">
        <v>8738220</v>
      </c>
      <c r="G24" s="29"/>
      <c r="H24" s="31">
        <v>0</v>
      </c>
      <c r="I24" s="5"/>
    </row>
    <row r="25" spans="1:9" ht="31.5" x14ac:dyDescent="0.25">
      <c r="A25" s="28" t="s">
        <v>37</v>
      </c>
      <c r="B25" s="33" t="s">
        <v>38</v>
      </c>
      <c r="C25" s="29"/>
      <c r="D25" s="30">
        <f>D26+D27+D28</f>
        <v>69500000</v>
      </c>
      <c r="E25" s="29"/>
      <c r="F25" s="30">
        <f>F27</f>
        <v>50913420</v>
      </c>
      <c r="G25" s="30"/>
      <c r="H25" s="31">
        <f t="shared" si="0"/>
        <v>73.256719424460442</v>
      </c>
      <c r="I25" s="5"/>
    </row>
    <row r="26" spans="1:9" ht="15.75" x14ac:dyDescent="0.25">
      <c r="A26" s="28"/>
      <c r="B26" s="33" t="s">
        <v>119</v>
      </c>
      <c r="C26" s="29"/>
      <c r="D26" s="29">
        <v>33000000</v>
      </c>
      <c r="E26" s="29"/>
      <c r="F26" s="29"/>
      <c r="G26" s="29"/>
      <c r="H26" s="31">
        <f t="shared" si="0"/>
        <v>0</v>
      </c>
      <c r="I26" s="5"/>
    </row>
    <row r="27" spans="1:9" ht="15.75" x14ac:dyDescent="0.25">
      <c r="A27" s="28"/>
      <c r="B27" s="33" t="s">
        <v>129</v>
      </c>
      <c r="C27" s="29"/>
      <c r="D27" s="29">
        <v>16500000</v>
      </c>
      <c r="E27" s="29"/>
      <c r="F27" s="29">
        <v>50913420</v>
      </c>
      <c r="G27" s="29"/>
      <c r="H27" s="31">
        <f t="shared" si="0"/>
        <v>308.5661818181818</v>
      </c>
      <c r="I27" s="5"/>
    </row>
    <row r="28" spans="1:9" ht="15.75" x14ac:dyDescent="0.25">
      <c r="A28" s="28"/>
      <c r="B28" s="33" t="s">
        <v>120</v>
      </c>
      <c r="C28" s="29"/>
      <c r="D28" s="29">
        <v>20000000</v>
      </c>
      <c r="E28" s="29"/>
      <c r="F28" s="30"/>
      <c r="G28" s="29"/>
      <c r="H28" s="31">
        <f t="shared" si="0"/>
        <v>0</v>
      </c>
      <c r="I28" s="5"/>
    </row>
    <row r="29" spans="1:9" ht="24" customHeight="1" x14ac:dyDescent="0.25">
      <c r="A29" s="28"/>
      <c r="B29" s="33" t="s">
        <v>121</v>
      </c>
      <c r="C29" s="29"/>
      <c r="D29" s="29"/>
      <c r="E29" s="29"/>
      <c r="F29" s="29"/>
      <c r="G29" s="29"/>
      <c r="H29" s="31">
        <v>0</v>
      </c>
      <c r="I29" s="5"/>
    </row>
    <row r="30" spans="1:9" ht="31.5" x14ac:dyDescent="0.25">
      <c r="A30" s="27" t="s">
        <v>39</v>
      </c>
      <c r="B30" s="32" t="s">
        <v>40</v>
      </c>
      <c r="C30" s="29"/>
      <c r="D30" s="29"/>
      <c r="E30" s="29"/>
      <c r="F30" s="29"/>
      <c r="G30" s="29"/>
      <c r="H30" s="31">
        <v>0</v>
      </c>
      <c r="I30" s="5"/>
    </row>
    <row r="31" spans="1:9" ht="31.5" x14ac:dyDescent="0.25">
      <c r="A31" s="27" t="s">
        <v>41</v>
      </c>
      <c r="B31" s="32" t="s">
        <v>42</v>
      </c>
      <c r="C31" s="29"/>
      <c r="D31" s="29"/>
      <c r="E31" s="29"/>
      <c r="F31" s="30">
        <v>387698406</v>
      </c>
      <c r="G31" s="29"/>
      <c r="H31" s="31">
        <v>0</v>
      </c>
      <c r="I31" s="5"/>
    </row>
    <row r="32" spans="1:9" ht="15.75" x14ac:dyDescent="0.25">
      <c r="A32" s="27" t="s">
        <v>43</v>
      </c>
      <c r="B32" s="32" t="s">
        <v>44</v>
      </c>
      <c r="C32" s="29"/>
      <c r="D32" s="29"/>
      <c r="E32" s="29"/>
      <c r="F32" s="30">
        <v>308495294</v>
      </c>
      <c r="G32" s="29"/>
      <c r="H32" s="31">
        <v>0</v>
      </c>
      <c r="I32" s="5"/>
    </row>
    <row r="33" spans="1:9" ht="31.5" x14ac:dyDescent="0.25">
      <c r="A33" s="27" t="s">
        <v>45</v>
      </c>
      <c r="B33" s="32" t="s">
        <v>46</v>
      </c>
      <c r="C33" s="29"/>
      <c r="D33" s="30"/>
      <c r="E33" s="29"/>
      <c r="F33" s="30">
        <f>F34+F35</f>
        <v>9591589516</v>
      </c>
      <c r="G33" s="30"/>
      <c r="H33" s="31">
        <v>0</v>
      </c>
      <c r="I33" s="5"/>
    </row>
    <row r="34" spans="1:9" ht="15.75" x14ac:dyDescent="0.25">
      <c r="A34" s="28"/>
      <c r="B34" s="33" t="s">
        <v>47</v>
      </c>
      <c r="C34" s="29"/>
      <c r="D34" s="29">
        <v>4047348000</v>
      </c>
      <c r="E34" s="29"/>
      <c r="F34" s="29">
        <v>4047348000</v>
      </c>
      <c r="G34" s="29"/>
      <c r="H34" s="31">
        <f t="shared" si="0"/>
        <v>100</v>
      </c>
      <c r="I34" s="5"/>
    </row>
    <row r="35" spans="1:9" ht="15.75" x14ac:dyDescent="0.25">
      <c r="A35" s="28"/>
      <c r="B35" s="33" t="s">
        <v>48</v>
      </c>
      <c r="C35" s="29"/>
      <c r="D35" s="29">
        <v>99820000</v>
      </c>
      <c r="E35" s="29"/>
      <c r="F35" s="29">
        <v>5544241516</v>
      </c>
      <c r="G35" s="29"/>
      <c r="H35" s="34">
        <f t="shared" si="0"/>
        <v>5554.2391464636348</v>
      </c>
      <c r="I35" s="5"/>
    </row>
    <row r="36" spans="1:9" ht="15.75" x14ac:dyDescent="0.25">
      <c r="A36" s="5"/>
      <c r="B36" s="5"/>
      <c r="C36" s="5"/>
      <c r="D36" s="5"/>
      <c r="E36" s="5"/>
      <c r="F36" s="5"/>
      <c r="G36" s="5"/>
      <c r="H36" s="5"/>
      <c r="I36" s="5"/>
    </row>
    <row r="53" spans="1:8" ht="15.75" x14ac:dyDescent="0.25">
      <c r="A53" s="47" t="str">
        <f>A1</f>
        <v>TỈNH BẮC KẠN</v>
      </c>
      <c r="B53" s="47"/>
      <c r="C53" s="25"/>
      <c r="D53" s="25"/>
      <c r="E53" s="25"/>
      <c r="F53" s="25"/>
      <c r="G53" s="26" t="s">
        <v>99</v>
      </c>
      <c r="H53" s="26"/>
    </row>
    <row r="54" spans="1:8" ht="15.75" x14ac:dyDescent="0.25">
      <c r="A54" s="47" t="str">
        <f t="shared" ref="A54:A55" si="1">A2</f>
        <v>HUYỆN CHỢ ĐỒN</v>
      </c>
      <c r="B54" s="47"/>
      <c r="C54" s="25"/>
      <c r="D54" s="25"/>
      <c r="E54" s="25"/>
      <c r="F54" s="25"/>
      <c r="G54" s="25"/>
      <c r="H54" s="25"/>
    </row>
    <row r="55" spans="1:8" ht="15.75" x14ac:dyDescent="0.25">
      <c r="A55" s="47" t="str">
        <f t="shared" si="1"/>
        <v>XÃ BẰNG PHÚC</v>
      </c>
      <c r="B55" s="47"/>
      <c r="C55" s="25"/>
      <c r="D55" s="25"/>
      <c r="E55" s="25"/>
      <c r="F55" s="25"/>
      <c r="G55" s="25"/>
      <c r="H55" s="25"/>
    </row>
    <row r="56" spans="1:8" ht="15.75" x14ac:dyDescent="0.25">
      <c r="A56" s="48" t="s">
        <v>128</v>
      </c>
      <c r="B56" s="48"/>
      <c r="C56" s="48"/>
      <c r="D56" s="48"/>
      <c r="E56" s="48"/>
      <c r="F56" s="48"/>
      <c r="G56" s="48"/>
      <c r="H56" s="48"/>
    </row>
    <row r="57" spans="1:8" ht="15.75" x14ac:dyDescent="0.25">
      <c r="A57" s="51" t="s">
        <v>97</v>
      </c>
      <c r="B57" s="51"/>
      <c r="C57" s="51"/>
      <c r="D57" s="51"/>
      <c r="E57" s="51"/>
      <c r="F57" s="51"/>
      <c r="G57" s="51"/>
      <c r="H57" s="51"/>
    </row>
    <row r="58" spans="1:8" ht="15.75" x14ac:dyDescent="0.25">
      <c r="A58" s="25"/>
      <c r="B58" s="25"/>
      <c r="C58" s="25"/>
      <c r="D58" s="25"/>
      <c r="E58" s="25"/>
      <c r="F58" s="25"/>
      <c r="G58" s="49" t="s">
        <v>115</v>
      </c>
      <c r="H58" s="49"/>
    </row>
    <row r="59" spans="1:8" ht="15.75" x14ac:dyDescent="0.25">
      <c r="A59" s="50" t="s">
        <v>11</v>
      </c>
      <c r="B59" s="50" t="s">
        <v>0</v>
      </c>
      <c r="C59" s="50" t="s">
        <v>1</v>
      </c>
      <c r="D59" s="50"/>
      <c r="E59" s="50" t="s">
        <v>89</v>
      </c>
      <c r="F59" s="50"/>
      <c r="G59" s="50" t="s">
        <v>12</v>
      </c>
      <c r="H59" s="50"/>
    </row>
    <row r="60" spans="1:8" ht="31.5" x14ac:dyDescent="0.25">
      <c r="A60" s="50"/>
      <c r="B60" s="50"/>
      <c r="C60" s="27" t="s">
        <v>13</v>
      </c>
      <c r="D60" s="27" t="s">
        <v>14</v>
      </c>
      <c r="E60" s="27" t="s">
        <v>13</v>
      </c>
      <c r="F60" s="27" t="s">
        <v>14</v>
      </c>
      <c r="G60" s="27" t="s">
        <v>13</v>
      </c>
      <c r="H60" s="27" t="s">
        <v>14</v>
      </c>
    </row>
    <row r="61" spans="1:8" ht="15.75" x14ac:dyDescent="0.25">
      <c r="A61" s="28" t="s">
        <v>15</v>
      </c>
      <c r="B61" s="28" t="s">
        <v>16</v>
      </c>
      <c r="C61" s="28">
        <v>1</v>
      </c>
      <c r="D61" s="28">
        <v>2</v>
      </c>
      <c r="E61" s="28">
        <v>3</v>
      </c>
      <c r="F61" s="28">
        <v>4</v>
      </c>
      <c r="G61" s="28" t="s">
        <v>17</v>
      </c>
      <c r="H61" s="28" t="s">
        <v>18</v>
      </c>
    </row>
    <row r="62" spans="1:8" ht="15.75" x14ac:dyDescent="0.25">
      <c r="A62" s="28"/>
      <c r="B62" s="27" t="s">
        <v>19</v>
      </c>
      <c r="C62" s="29"/>
      <c r="D62" s="30">
        <f>D63+D72</f>
        <v>96000000</v>
      </c>
      <c r="E62" s="30"/>
      <c r="F62" s="30">
        <f>F63+F72+F84+F85+F86</f>
        <v>10371784856</v>
      </c>
      <c r="G62" s="29"/>
      <c r="H62" s="31">
        <f>F62/D62*100</f>
        <v>10803.942558333334</v>
      </c>
    </row>
    <row r="63" spans="1:8" ht="15.75" x14ac:dyDescent="0.25">
      <c r="A63" s="27" t="s">
        <v>20</v>
      </c>
      <c r="B63" s="32" t="s">
        <v>21</v>
      </c>
      <c r="C63" s="29"/>
      <c r="D63" s="30">
        <f>D64+D71</f>
        <v>18000000</v>
      </c>
      <c r="E63" s="29"/>
      <c r="F63" s="30">
        <f>F64+F71</f>
        <v>13850000</v>
      </c>
      <c r="G63" s="29"/>
      <c r="H63" s="31">
        <f t="shared" ref="H63:H64" si="2">F63/D63*100</f>
        <v>76.944444444444443</v>
      </c>
    </row>
    <row r="64" spans="1:8" ht="15.75" x14ac:dyDescent="0.25">
      <c r="A64" s="28"/>
      <c r="B64" s="33" t="s">
        <v>22</v>
      </c>
      <c r="C64" s="29"/>
      <c r="D64" s="29">
        <v>13000000</v>
      </c>
      <c r="E64" s="29"/>
      <c r="F64" s="29">
        <v>7850000</v>
      </c>
      <c r="G64" s="29"/>
      <c r="H64" s="31">
        <f t="shared" si="2"/>
        <v>60.38461538461538</v>
      </c>
    </row>
    <row r="65" spans="1:8" ht="31.5" x14ac:dyDescent="0.25">
      <c r="A65" s="28"/>
      <c r="B65" s="33" t="s">
        <v>23</v>
      </c>
      <c r="C65" s="29"/>
      <c r="D65" s="29"/>
      <c r="E65" s="29"/>
      <c r="F65" s="29"/>
      <c r="G65" s="29"/>
      <c r="H65" s="31">
        <v>0</v>
      </c>
    </row>
    <row r="66" spans="1:8" ht="15.75" x14ac:dyDescent="0.25">
      <c r="A66" s="28"/>
      <c r="B66" s="33" t="s">
        <v>24</v>
      </c>
      <c r="C66" s="29"/>
      <c r="D66" s="29"/>
      <c r="E66" s="29"/>
      <c r="F66" s="29"/>
      <c r="G66" s="29"/>
      <c r="H66" s="31">
        <v>0</v>
      </c>
    </row>
    <row r="67" spans="1:8" ht="15.75" x14ac:dyDescent="0.25">
      <c r="A67" s="28"/>
      <c r="B67" s="33" t="s">
        <v>25</v>
      </c>
      <c r="C67" s="29"/>
      <c r="D67" s="29"/>
      <c r="E67" s="29"/>
      <c r="F67" s="29"/>
      <c r="G67" s="29"/>
      <c r="H67" s="31">
        <v>0</v>
      </c>
    </row>
    <row r="68" spans="1:8" ht="31.5" x14ac:dyDescent="0.25">
      <c r="A68" s="28"/>
      <c r="B68" s="33" t="s">
        <v>26</v>
      </c>
      <c r="C68" s="29"/>
      <c r="D68" s="29"/>
      <c r="E68" s="29"/>
      <c r="F68" s="29"/>
      <c r="G68" s="29"/>
      <c r="H68" s="31">
        <v>0</v>
      </c>
    </row>
    <row r="69" spans="1:8" ht="15.75" x14ac:dyDescent="0.25">
      <c r="A69" s="28"/>
      <c r="B69" s="33" t="s">
        <v>27</v>
      </c>
      <c r="C69" s="29"/>
      <c r="D69" s="29"/>
      <c r="E69" s="29"/>
      <c r="F69" s="29"/>
      <c r="G69" s="29"/>
      <c r="H69" s="31">
        <v>0</v>
      </c>
    </row>
    <row r="70" spans="1:8" ht="31.5" x14ac:dyDescent="0.25">
      <c r="A70" s="28"/>
      <c r="B70" s="33" t="s">
        <v>28</v>
      </c>
      <c r="C70" s="29"/>
      <c r="D70" s="29"/>
      <c r="E70" s="29"/>
      <c r="F70" s="29"/>
      <c r="G70" s="29"/>
      <c r="H70" s="31">
        <v>0</v>
      </c>
    </row>
    <row r="71" spans="1:8" ht="15.75" x14ac:dyDescent="0.25">
      <c r="A71" s="28"/>
      <c r="B71" s="33" t="s">
        <v>29</v>
      </c>
      <c r="C71" s="29"/>
      <c r="D71" s="29">
        <v>5000000</v>
      </c>
      <c r="E71" s="29"/>
      <c r="F71" s="29">
        <v>6000000</v>
      </c>
      <c r="G71" s="29"/>
      <c r="H71" s="31">
        <f t="shared" ref="H71:H73" si="3">F71/D71*100</f>
        <v>120</v>
      </c>
    </row>
    <row r="72" spans="1:8" ht="31.5" x14ac:dyDescent="0.25">
      <c r="A72" s="27" t="s">
        <v>30</v>
      </c>
      <c r="B72" s="32" t="s">
        <v>31</v>
      </c>
      <c r="C72" s="29"/>
      <c r="D72" s="30">
        <f>D73+D78</f>
        <v>78000000</v>
      </c>
      <c r="E72" s="29"/>
      <c r="F72" s="30">
        <f>F73+F78</f>
        <v>70151640</v>
      </c>
      <c r="G72" s="29"/>
      <c r="H72" s="31">
        <f t="shared" si="3"/>
        <v>89.938000000000002</v>
      </c>
    </row>
    <row r="73" spans="1:8" ht="15.75" x14ac:dyDescent="0.25">
      <c r="A73" s="28">
        <v>1</v>
      </c>
      <c r="B73" s="33" t="s">
        <v>32</v>
      </c>
      <c r="C73" s="29"/>
      <c r="D73" s="30">
        <f>D76</f>
        <v>8500000</v>
      </c>
      <c r="E73" s="29"/>
      <c r="F73" s="30">
        <f>F76+F77</f>
        <v>19238220</v>
      </c>
      <c r="G73" s="30"/>
      <c r="H73" s="31">
        <f t="shared" si="3"/>
        <v>226.33200000000002</v>
      </c>
    </row>
    <row r="74" spans="1:8" ht="15.75" x14ac:dyDescent="0.25">
      <c r="A74" s="28"/>
      <c r="B74" s="33" t="s">
        <v>33</v>
      </c>
      <c r="C74" s="29"/>
      <c r="D74" s="29">
        <v>0</v>
      </c>
      <c r="E74" s="29"/>
      <c r="F74" s="29"/>
      <c r="G74" s="29"/>
      <c r="H74" s="31">
        <v>0</v>
      </c>
    </row>
    <row r="75" spans="1:8" ht="31.5" x14ac:dyDescent="0.25">
      <c r="A75" s="28"/>
      <c r="B75" s="33" t="s">
        <v>34</v>
      </c>
      <c r="C75" s="29"/>
      <c r="D75" s="29"/>
      <c r="E75" s="29"/>
      <c r="F75" s="29"/>
      <c r="G75" s="29"/>
      <c r="H75" s="31">
        <v>0</v>
      </c>
    </row>
    <row r="76" spans="1:8" ht="31.5" x14ac:dyDescent="0.25">
      <c r="A76" s="28"/>
      <c r="B76" s="33" t="s">
        <v>35</v>
      </c>
      <c r="C76" s="29"/>
      <c r="D76" s="29">
        <v>8500000</v>
      </c>
      <c r="E76" s="29"/>
      <c r="F76" s="29">
        <v>10500000</v>
      </c>
      <c r="G76" s="29"/>
      <c r="H76" s="31">
        <f t="shared" ref="H76" si="4">F76/D76*100</f>
        <v>123.52941176470588</v>
      </c>
    </row>
    <row r="77" spans="1:8" ht="15.75" x14ac:dyDescent="0.25">
      <c r="A77" s="28"/>
      <c r="B77" s="33" t="s">
        <v>36</v>
      </c>
      <c r="C77" s="29"/>
      <c r="D77" s="29"/>
      <c r="E77" s="29"/>
      <c r="F77" s="29">
        <v>8738220</v>
      </c>
      <c r="G77" s="29"/>
      <c r="H77" s="31">
        <v>0</v>
      </c>
    </row>
    <row r="78" spans="1:8" ht="31.5" x14ac:dyDescent="0.25">
      <c r="A78" s="28" t="s">
        <v>37</v>
      </c>
      <c r="B78" s="33" t="s">
        <v>38</v>
      </c>
      <c r="C78" s="29"/>
      <c r="D78" s="30">
        <f>D79+D80+D81</f>
        <v>69500000</v>
      </c>
      <c r="E78" s="29"/>
      <c r="F78" s="30">
        <f>F80</f>
        <v>50913420</v>
      </c>
      <c r="G78" s="30"/>
      <c r="H78" s="31">
        <f t="shared" ref="H78:H81" si="5">F78/D78*100</f>
        <v>73.256719424460442</v>
      </c>
    </row>
    <row r="79" spans="1:8" ht="15.75" x14ac:dyDescent="0.25">
      <c r="A79" s="28"/>
      <c r="B79" s="33" t="s">
        <v>119</v>
      </c>
      <c r="C79" s="29"/>
      <c r="D79" s="29">
        <v>33000000</v>
      </c>
      <c r="E79" s="29"/>
      <c r="F79" s="29"/>
      <c r="G79" s="29"/>
      <c r="H79" s="31">
        <f t="shared" si="5"/>
        <v>0</v>
      </c>
    </row>
    <row r="80" spans="1:8" ht="15.75" x14ac:dyDescent="0.25">
      <c r="A80" s="28"/>
      <c r="B80" s="33" t="s">
        <v>129</v>
      </c>
      <c r="C80" s="29"/>
      <c r="D80" s="29">
        <v>16500000</v>
      </c>
      <c r="E80" s="29"/>
      <c r="F80" s="29">
        <v>50913420</v>
      </c>
      <c r="G80" s="29"/>
      <c r="H80" s="31">
        <f t="shared" si="5"/>
        <v>308.5661818181818</v>
      </c>
    </row>
    <row r="81" spans="1:8" ht="15.75" x14ac:dyDescent="0.25">
      <c r="A81" s="28"/>
      <c r="B81" s="33" t="s">
        <v>120</v>
      </c>
      <c r="C81" s="29"/>
      <c r="D81" s="29">
        <v>20000000</v>
      </c>
      <c r="E81" s="29"/>
      <c r="F81" s="30"/>
      <c r="G81" s="29"/>
      <c r="H81" s="31">
        <f t="shared" si="5"/>
        <v>0</v>
      </c>
    </row>
    <row r="82" spans="1:8" ht="31.5" x14ac:dyDescent="0.25">
      <c r="A82" s="28"/>
      <c r="B82" s="33" t="s">
        <v>121</v>
      </c>
      <c r="C82" s="29"/>
      <c r="D82" s="29"/>
      <c r="E82" s="29"/>
      <c r="F82" s="29"/>
      <c r="G82" s="29"/>
      <c r="H82" s="31">
        <v>0</v>
      </c>
    </row>
    <row r="83" spans="1:8" ht="31.5" x14ac:dyDescent="0.25">
      <c r="A83" s="27" t="s">
        <v>39</v>
      </c>
      <c r="B83" s="32" t="s">
        <v>40</v>
      </c>
      <c r="C83" s="29"/>
      <c r="D83" s="29"/>
      <c r="E83" s="29"/>
      <c r="F83" s="29"/>
      <c r="G83" s="29"/>
      <c r="H83" s="31">
        <v>0</v>
      </c>
    </row>
    <row r="84" spans="1:8" ht="31.5" x14ac:dyDescent="0.25">
      <c r="A84" s="27" t="s">
        <v>41</v>
      </c>
      <c r="B84" s="32" t="s">
        <v>42</v>
      </c>
      <c r="C84" s="29"/>
      <c r="D84" s="29"/>
      <c r="E84" s="29"/>
      <c r="F84" s="30">
        <v>387698406</v>
      </c>
      <c r="G84" s="29"/>
      <c r="H84" s="31">
        <v>0</v>
      </c>
    </row>
    <row r="85" spans="1:8" ht="15.75" x14ac:dyDescent="0.25">
      <c r="A85" s="27" t="s">
        <v>43</v>
      </c>
      <c r="B85" s="32" t="s">
        <v>44</v>
      </c>
      <c r="C85" s="29"/>
      <c r="D85" s="29"/>
      <c r="E85" s="29"/>
      <c r="F85" s="30">
        <v>308495294</v>
      </c>
      <c r="G85" s="29"/>
      <c r="H85" s="31">
        <v>0</v>
      </c>
    </row>
    <row r="86" spans="1:8" ht="31.5" x14ac:dyDescent="0.25">
      <c r="A86" s="27" t="s">
        <v>45</v>
      </c>
      <c r="B86" s="32" t="s">
        <v>46</v>
      </c>
      <c r="C86" s="29"/>
      <c r="D86" s="30"/>
      <c r="E86" s="29"/>
      <c r="F86" s="30">
        <f>F87+F88</f>
        <v>9591589516</v>
      </c>
      <c r="G86" s="30"/>
      <c r="H86" s="31">
        <v>0</v>
      </c>
    </row>
    <row r="87" spans="1:8" ht="15.75" x14ac:dyDescent="0.25">
      <c r="A87" s="28"/>
      <c r="B87" s="33" t="s">
        <v>47</v>
      </c>
      <c r="C87" s="29"/>
      <c r="D87" s="29">
        <v>4047348000</v>
      </c>
      <c r="E87" s="29"/>
      <c r="F87" s="29">
        <v>4047348000</v>
      </c>
      <c r="G87" s="29"/>
      <c r="H87" s="31">
        <f t="shared" ref="H87:H88" si="6">F87/D87*100</f>
        <v>100</v>
      </c>
    </row>
    <row r="88" spans="1:8" ht="15.75" x14ac:dyDescent="0.25">
      <c r="A88" s="28"/>
      <c r="B88" s="33" t="s">
        <v>48</v>
      </c>
      <c r="C88" s="29"/>
      <c r="D88" s="29">
        <v>99820000</v>
      </c>
      <c r="E88" s="29"/>
      <c r="F88" s="29">
        <v>5544241516</v>
      </c>
      <c r="G88" s="29"/>
      <c r="H88" s="34">
        <f t="shared" si="6"/>
        <v>5554.2391464636348</v>
      </c>
    </row>
  </sheetData>
  <mergeCells count="21">
    <mergeCell ref="A57:H57"/>
    <mergeCell ref="G58:H58"/>
    <mergeCell ref="A59:A60"/>
    <mergeCell ref="B59:B60"/>
    <mergeCell ref="C59:D59"/>
    <mergeCell ref="E59:F59"/>
    <mergeCell ref="G59:H59"/>
    <mergeCell ref="A53:B53"/>
    <mergeCell ref="A54:B54"/>
    <mergeCell ref="A55:B55"/>
    <mergeCell ref="A56:H56"/>
    <mergeCell ref="A6:A7"/>
    <mergeCell ref="B6:B7"/>
    <mergeCell ref="C6:D6"/>
    <mergeCell ref="E6:F6"/>
    <mergeCell ref="G6:H6"/>
    <mergeCell ref="A3:B3"/>
    <mergeCell ref="A2:B2"/>
    <mergeCell ref="A1:B1"/>
    <mergeCell ref="A4:H4"/>
    <mergeCell ref="G5:H5"/>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tabSelected="1" topLeftCell="A8" workbookViewId="0">
      <selection activeCell="N13" sqref="N13"/>
    </sheetView>
  </sheetViews>
  <sheetFormatPr defaultRowHeight="15" x14ac:dyDescent="0.25"/>
  <cols>
    <col min="1" max="1" width="3.5703125" customWidth="1"/>
    <col min="2" max="2" width="30.28515625" customWidth="1"/>
    <col min="3" max="3" width="16.28515625" customWidth="1"/>
    <col min="4" max="4" width="8.140625" customWidth="1"/>
    <col min="5" max="5" width="13.28515625" customWidth="1"/>
    <col min="6" max="6" width="14.140625" customWidth="1"/>
    <col min="7" max="7" width="12.42578125" customWidth="1"/>
    <col min="8" max="8" width="14.140625" customWidth="1"/>
    <col min="9" max="9" width="0.7109375" customWidth="1"/>
    <col min="10" max="10" width="10.42578125" customWidth="1"/>
    <col min="11" max="11" width="7.28515625" customWidth="1"/>
    <col min="12" max="12" width="11.28515625" customWidth="1"/>
    <col min="14" max="14" width="16.140625" customWidth="1"/>
  </cols>
  <sheetData>
    <row r="1" spans="1:14" ht="15.75" x14ac:dyDescent="0.25">
      <c r="A1" s="63" t="str">
        <f>'117CKTC'!A1:B1</f>
        <v>TỈNH BẮC KẠN</v>
      </c>
      <c r="B1" s="63"/>
      <c r="C1" s="5"/>
      <c r="D1" s="5"/>
      <c r="E1" s="5"/>
      <c r="F1" s="5"/>
      <c r="G1" s="5"/>
      <c r="H1" s="5"/>
      <c r="I1" s="6" t="s">
        <v>102</v>
      </c>
      <c r="J1" s="5"/>
      <c r="K1" s="5"/>
      <c r="L1" s="5"/>
    </row>
    <row r="2" spans="1:14" ht="15.75" x14ac:dyDescent="0.25">
      <c r="A2" s="63" t="str">
        <f>'117CKTC'!A2:B2</f>
        <v>HUYỆN CHỢ ĐỒN</v>
      </c>
      <c r="B2" s="63"/>
      <c r="C2" s="5"/>
      <c r="D2" s="5"/>
      <c r="E2" s="5"/>
      <c r="F2" s="5"/>
      <c r="G2" s="5"/>
      <c r="H2" s="5"/>
      <c r="I2" s="5"/>
      <c r="J2" s="5"/>
      <c r="K2" s="5"/>
      <c r="L2" s="5"/>
    </row>
    <row r="3" spans="1:14" ht="15.75" x14ac:dyDescent="0.25">
      <c r="A3" s="63" t="str">
        <f>'117CKTC'!A3:B3</f>
        <v>XÃ BẰNG PHÚC</v>
      </c>
      <c r="B3" s="63"/>
      <c r="C3" s="5"/>
      <c r="D3" s="5"/>
      <c r="E3" s="5"/>
      <c r="F3" s="5"/>
      <c r="G3" s="5"/>
      <c r="H3" s="5"/>
      <c r="I3" s="5"/>
      <c r="J3" s="5"/>
      <c r="K3" s="5"/>
      <c r="L3" s="5"/>
    </row>
    <row r="4" spans="1:14" ht="20.25" customHeight="1" x14ac:dyDescent="0.25">
      <c r="A4" s="45" t="s">
        <v>130</v>
      </c>
      <c r="B4" s="45"/>
      <c r="C4" s="45"/>
      <c r="D4" s="45"/>
      <c r="E4" s="45"/>
      <c r="F4" s="45"/>
      <c r="G4" s="45"/>
      <c r="H4" s="45"/>
      <c r="I4" s="45"/>
      <c r="J4" s="45"/>
      <c r="K4" s="45"/>
      <c r="L4" s="45"/>
    </row>
    <row r="5" spans="1:14" ht="15.75" x14ac:dyDescent="0.25">
      <c r="A5" s="46" t="s">
        <v>97</v>
      </c>
      <c r="B5" s="46"/>
      <c r="C5" s="46"/>
      <c r="D5" s="46"/>
      <c r="E5" s="46"/>
      <c r="F5" s="46"/>
      <c r="G5" s="46"/>
      <c r="H5" s="46"/>
      <c r="I5" s="46"/>
      <c r="J5" s="46"/>
      <c r="K5" s="46"/>
      <c r="L5" s="46"/>
    </row>
    <row r="6" spans="1:14" ht="15.75" x14ac:dyDescent="0.25">
      <c r="A6" s="5"/>
      <c r="B6" s="5"/>
      <c r="C6" s="5"/>
      <c r="D6" s="5"/>
      <c r="E6" s="5"/>
      <c r="F6" s="5"/>
      <c r="G6" s="5"/>
      <c r="H6" s="5"/>
      <c r="I6" s="5"/>
      <c r="J6" s="64" t="s">
        <v>115</v>
      </c>
      <c r="K6" s="64"/>
      <c r="L6" s="64"/>
    </row>
    <row r="7" spans="1:14" x14ac:dyDescent="0.25">
      <c r="A7" s="60" t="s">
        <v>11</v>
      </c>
      <c r="B7" s="60" t="s">
        <v>0</v>
      </c>
      <c r="C7" s="60" t="s">
        <v>100</v>
      </c>
      <c r="D7" s="60"/>
      <c r="E7" s="60"/>
      <c r="F7" s="60" t="s">
        <v>89</v>
      </c>
      <c r="G7" s="60"/>
      <c r="H7" s="60"/>
      <c r="I7" s="60"/>
      <c r="J7" s="60" t="s">
        <v>101</v>
      </c>
      <c r="K7" s="60"/>
      <c r="L7" s="60"/>
    </row>
    <row r="8" spans="1:14" ht="51" customHeight="1" x14ac:dyDescent="0.25">
      <c r="A8" s="60"/>
      <c r="B8" s="60"/>
      <c r="C8" s="35" t="s">
        <v>49</v>
      </c>
      <c r="D8" s="35" t="s">
        <v>50</v>
      </c>
      <c r="E8" s="35" t="s">
        <v>51</v>
      </c>
      <c r="F8" s="35" t="s">
        <v>49</v>
      </c>
      <c r="G8" s="35" t="s">
        <v>50</v>
      </c>
      <c r="H8" s="35" t="s">
        <v>51</v>
      </c>
      <c r="I8" s="61" t="s">
        <v>49</v>
      </c>
      <c r="J8" s="62"/>
      <c r="K8" s="35" t="s">
        <v>50</v>
      </c>
      <c r="L8" s="35" t="s">
        <v>51</v>
      </c>
    </row>
    <row r="9" spans="1:14" ht="29.25" customHeight="1" x14ac:dyDescent="0.25">
      <c r="A9" s="36" t="s">
        <v>15</v>
      </c>
      <c r="B9" s="36" t="s">
        <v>16</v>
      </c>
      <c r="C9" s="36">
        <v>1</v>
      </c>
      <c r="D9" s="36">
        <v>2</v>
      </c>
      <c r="E9" s="36">
        <v>3</v>
      </c>
      <c r="F9" s="36">
        <v>4</v>
      </c>
      <c r="G9" s="36">
        <v>5</v>
      </c>
      <c r="H9" s="36">
        <v>6</v>
      </c>
      <c r="I9" s="58" t="s">
        <v>52</v>
      </c>
      <c r="J9" s="59"/>
      <c r="K9" s="36" t="s">
        <v>53</v>
      </c>
      <c r="L9" s="36" t="s">
        <v>54</v>
      </c>
    </row>
    <row r="10" spans="1:14" ht="29.25" customHeight="1" x14ac:dyDescent="0.25">
      <c r="A10" s="36"/>
      <c r="B10" s="35" t="s">
        <v>55</v>
      </c>
      <c r="C10" s="37">
        <f>C18+C19+C21+C22+C32+C33+C11</f>
        <v>4104282000</v>
      </c>
      <c r="D10" s="37">
        <f t="shared" ref="D10:E10" si="0">D18+D19+D21+D22+D32+D33+D11</f>
        <v>0</v>
      </c>
      <c r="E10" s="37">
        <f t="shared" si="0"/>
        <v>4104282000</v>
      </c>
      <c r="F10" s="37">
        <f>F18+F19+F21+F22+F32+F33+F11+F34+F35</f>
        <v>10367093221</v>
      </c>
      <c r="G10" s="37">
        <f>G18+G19+G21+G22+G32+G33+G11+G34</f>
        <v>4177639640</v>
      </c>
      <c r="H10" s="37">
        <f>H18+H19+H21+H22+H32+H33+H11+H34+H35</f>
        <v>6189453581</v>
      </c>
      <c r="I10" s="52">
        <v>0</v>
      </c>
      <c r="J10" s="53"/>
      <c r="K10" s="37"/>
      <c r="L10" s="37"/>
    </row>
    <row r="11" spans="1:14" ht="29.25" customHeight="1" x14ac:dyDescent="0.25">
      <c r="A11" s="36">
        <v>1</v>
      </c>
      <c r="B11" s="39" t="s">
        <v>140</v>
      </c>
      <c r="C11" s="68">
        <f>C12+C13</f>
        <v>336539960</v>
      </c>
      <c r="D11" s="68">
        <f t="shared" ref="D11:H11" si="1">D12+D13</f>
        <v>0</v>
      </c>
      <c r="E11" s="68">
        <f t="shared" si="1"/>
        <v>336539960</v>
      </c>
      <c r="F11" s="68">
        <f>H11</f>
        <v>355493189</v>
      </c>
      <c r="G11" s="68">
        <f t="shared" si="1"/>
        <v>0</v>
      </c>
      <c r="H11" s="68">
        <f t="shared" si="1"/>
        <v>355493189</v>
      </c>
      <c r="I11" s="69"/>
      <c r="J11" s="70"/>
      <c r="K11" s="37"/>
      <c r="L11" s="71">
        <f>H11/E11</f>
        <v>1.0563179154118876</v>
      </c>
      <c r="N11">
        <v>10367092157</v>
      </c>
    </row>
    <row r="12" spans="1:14" ht="29.25" customHeight="1" x14ac:dyDescent="0.25">
      <c r="A12" s="36"/>
      <c r="B12" s="39" t="s">
        <v>141</v>
      </c>
      <c r="C12" s="37">
        <v>299539960</v>
      </c>
      <c r="D12" s="37"/>
      <c r="E12" s="37">
        <f>C12</f>
        <v>299539960</v>
      </c>
      <c r="F12" s="68">
        <f t="shared" ref="F12:F13" si="2">H12</f>
        <v>318148614</v>
      </c>
      <c r="G12" s="37"/>
      <c r="H12" s="37">
        <v>318148614</v>
      </c>
      <c r="I12" s="41"/>
      <c r="J12" s="38"/>
      <c r="K12" s="37"/>
      <c r="L12" s="71">
        <f t="shared" ref="L12:L15" si="3">H12/E12</f>
        <v>1.0621241119214946</v>
      </c>
      <c r="N12" s="72">
        <f>N11-F10</f>
        <v>-1064</v>
      </c>
    </row>
    <row r="13" spans="1:14" ht="29.25" customHeight="1" x14ac:dyDescent="0.25">
      <c r="A13" s="36"/>
      <c r="B13" s="39" t="s">
        <v>142</v>
      </c>
      <c r="C13" s="37">
        <v>37000000</v>
      </c>
      <c r="D13" s="37"/>
      <c r="E13" s="37">
        <f>C13</f>
        <v>37000000</v>
      </c>
      <c r="F13" s="68">
        <f t="shared" si="2"/>
        <v>37344575</v>
      </c>
      <c r="G13" s="37"/>
      <c r="H13" s="37">
        <v>37344575</v>
      </c>
      <c r="I13" s="41"/>
      <c r="J13" s="38"/>
      <c r="K13" s="37"/>
      <c r="L13" s="71">
        <f t="shared" si="3"/>
        <v>1.0093128378378378</v>
      </c>
    </row>
    <row r="14" spans="1:14" ht="29.25" customHeight="1" x14ac:dyDescent="0.25">
      <c r="A14" s="36">
        <v>1</v>
      </c>
      <c r="B14" s="39" t="s">
        <v>57</v>
      </c>
      <c r="C14" s="37"/>
      <c r="D14" s="37"/>
      <c r="E14" s="37"/>
      <c r="F14" s="37">
        <f t="shared" ref="F14:F35" si="4">G14+H14</f>
        <v>0</v>
      </c>
      <c r="G14" s="37"/>
      <c r="H14" s="37"/>
      <c r="I14" s="52"/>
      <c r="J14" s="53"/>
      <c r="K14" s="37"/>
      <c r="L14" s="71">
        <v>0</v>
      </c>
    </row>
    <row r="15" spans="1:14" ht="29.25" customHeight="1" x14ac:dyDescent="0.25">
      <c r="A15" s="36">
        <v>2</v>
      </c>
      <c r="B15" s="39" t="s">
        <v>58</v>
      </c>
      <c r="C15" s="37"/>
      <c r="D15" s="37"/>
      <c r="E15" s="37"/>
      <c r="F15" s="37">
        <f t="shared" si="4"/>
        <v>0</v>
      </c>
      <c r="G15" s="37"/>
      <c r="H15" s="37"/>
      <c r="I15" s="52"/>
      <c r="J15" s="53"/>
      <c r="K15" s="37"/>
      <c r="L15" s="71">
        <v>0</v>
      </c>
    </row>
    <row r="16" spans="1:14" ht="29.25" customHeight="1" x14ac:dyDescent="0.25">
      <c r="A16" s="36">
        <v>3</v>
      </c>
      <c r="B16" s="39" t="s">
        <v>59</v>
      </c>
      <c r="C16" s="37"/>
      <c r="D16" s="37"/>
      <c r="E16" s="37"/>
      <c r="F16" s="37">
        <f t="shared" si="4"/>
        <v>0</v>
      </c>
      <c r="G16" s="37"/>
      <c r="H16" s="37"/>
      <c r="I16" s="52"/>
      <c r="J16" s="53"/>
      <c r="K16" s="37"/>
      <c r="L16" s="37"/>
    </row>
    <row r="17" spans="1:12" ht="29.25" customHeight="1" x14ac:dyDescent="0.25">
      <c r="A17" s="36">
        <v>4</v>
      </c>
      <c r="B17" s="39" t="s">
        <v>60</v>
      </c>
      <c r="C17" s="37"/>
      <c r="D17" s="37"/>
      <c r="E17" s="37"/>
      <c r="F17" s="37">
        <f t="shared" si="4"/>
        <v>0</v>
      </c>
      <c r="G17" s="37"/>
      <c r="H17" s="37"/>
      <c r="I17" s="52"/>
      <c r="J17" s="53"/>
      <c r="K17" s="37"/>
      <c r="L17" s="37"/>
    </row>
    <row r="18" spans="1:12" ht="29.25" customHeight="1" x14ac:dyDescent="0.25">
      <c r="A18" s="36">
        <v>5</v>
      </c>
      <c r="B18" s="39" t="s">
        <v>61</v>
      </c>
      <c r="C18" s="37">
        <v>15000000</v>
      </c>
      <c r="D18" s="37"/>
      <c r="E18" s="37">
        <f>C18</f>
        <v>15000000</v>
      </c>
      <c r="F18" s="37">
        <f t="shared" si="4"/>
        <v>14730000</v>
      </c>
      <c r="G18" s="37"/>
      <c r="H18" s="37">
        <v>14730000</v>
      </c>
      <c r="I18" s="54">
        <f>L18</f>
        <v>0.98199999999999998</v>
      </c>
      <c r="J18" s="55"/>
      <c r="K18" s="37"/>
      <c r="L18" s="40">
        <f>H18/E18</f>
        <v>0.98199999999999998</v>
      </c>
    </row>
    <row r="19" spans="1:12" ht="29.25" customHeight="1" x14ac:dyDescent="0.25">
      <c r="A19" s="36">
        <v>6</v>
      </c>
      <c r="B19" s="39" t="s">
        <v>62</v>
      </c>
      <c r="C19" s="37">
        <v>20000000</v>
      </c>
      <c r="D19" s="37"/>
      <c r="E19" s="37">
        <f>C19</f>
        <v>20000000</v>
      </c>
      <c r="F19" s="37">
        <f t="shared" si="4"/>
        <v>19932500</v>
      </c>
      <c r="G19" s="37"/>
      <c r="H19" s="37">
        <v>19932500</v>
      </c>
      <c r="I19" s="52">
        <f t="shared" ref="I19" si="5">F19/C19*100</f>
        <v>99.662499999999994</v>
      </c>
      <c r="J19" s="53"/>
      <c r="K19" s="37"/>
      <c r="L19" s="40">
        <f t="shared" ref="L19:L36" si="6">H19/E19</f>
        <v>0.99662499999999998</v>
      </c>
    </row>
    <row r="20" spans="1:12" ht="29.25" customHeight="1" x14ac:dyDescent="0.25">
      <c r="A20" s="36">
        <v>7</v>
      </c>
      <c r="B20" s="39" t="s">
        <v>63</v>
      </c>
      <c r="C20" s="37"/>
      <c r="D20" s="37"/>
      <c r="E20" s="37"/>
      <c r="F20" s="37">
        <f t="shared" si="4"/>
        <v>0</v>
      </c>
      <c r="G20" s="37"/>
      <c r="H20" s="37"/>
      <c r="I20" s="52"/>
      <c r="J20" s="53"/>
      <c r="K20" s="37"/>
      <c r="L20" s="40">
        <v>0</v>
      </c>
    </row>
    <row r="21" spans="1:12" ht="29.25" customHeight="1" x14ac:dyDescent="0.25">
      <c r="A21" s="36">
        <v>8</v>
      </c>
      <c r="B21" s="39" t="s">
        <v>64</v>
      </c>
      <c r="C21" s="37">
        <v>29820000</v>
      </c>
      <c r="D21" s="37"/>
      <c r="E21" s="37">
        <f>C21</f>
        <v>29820000</v>
      </c>
      <c r="F21" s="37">
        <f t="shared" si="4"/>
        <v>2943359130</v>
      </c>
      <c r="G21" s="37">
        <v>2388275400</v>
      </c>
      <c r="H21" s="37">
        <v>555083730</v>
      </c>
      <c r="I21" s="54">
        <f>L21</f>
        <v>18.61447786720322</v>
      </c>
      <c r="J21" s="55"/>
      <c r="K21" s="37"/>
      <c r="L21" s="40">
        <f t="shared" si="6"/>
        <v>18.61447786720322</v>
      </c>
    </row>
    <row r="22" spans="1:12" ht="29.25" customHeight="1" x14ac:dyDescent="0.25">
      <c r="A22" s="36">
        <v>9</v>
      </c>
      <c r="B22" s="39" t="s">
        <v>65</v>
      </c>
      <c r="C22" s="37">
        <v>3636554040</v>
      </c>
      <c r="D22" s="37"/>
      <c r="E22" s="37">
        <f>C22</f>
        <v>3636554040</v>
      </c>
      <c r="F22" s="37">
        <f t="shared" si="4"/>
        <v>4771916212</v>
      </c>
      <c r="G22" s="37"/>
      <c r="H22" s="37">
        <v>4771916212</v>
      </c>
      <c r="I22" s="54">
        <f t="shared" ref="I22:I25" si="7">L22</f>
        <v>1.3122082497638341</v>
      </c>
      <c r="J22" s="55"/>
      <c r="K22" s="37"/>
      <c r="L22" s="40">
        <f t="shared" si="6"/>
        <v>1.3122082497638341</v>
      </c>
    </row>
    <row r="23" spans="1:12" ht="29.25" customHeight="1" x14ac:dyDescent="0.25">
      <c r="A23" s="36"/>
      <c r="B23" s="39" t="s">
        <v>131</v>
      </c>
      <c r="C23" s="37"/>
      <c r="D23" s="37"/>
      <c r="E23" s="37"/>
      <c r="F23" s="37">
        <v>3769142421</v>
      </c>
      <c r="G23" s="37"/>
      <c r="H23" s="37">
        <f>F23</f>
        <v>3769142421</v>
      </c>
      <c r="I23" s="56">
        <f t="shared" si="7"/>
        <v>0</v>
      </c>
      <c r="J23" s="57"/>
      <c r="K23" s="37"/>
      <c r="L23" s="40">
        <v>0</v>
      </c>
    </row>
    <row r="24" spans="1:12" ht="29.25" customHeight="1" x14ac:dyDescent="0.25">
      <c r="A24" s="36"/>
      <c r="B24" s="39" t="s">
        <v>132</v>
      </c>
      <c r="C24" s="37">
        <v>2228800470</v>
      </c>
      <c r="D24" s="37"/>
      <c r="E24" s="37">
        <f t="shared" ref="E24:E33" si="8">C24</f>
        <v>2228800470</v>
      </c>
      <c r="F24" s="37">
        <v>2779976861</v>
      </c>
      <c r="G24" s="37"/>
      <c r="H24" s="37">
        <f>F24</f>
        <v>2779976861</v>
      </c>
      <c r="I24" s="54">
        <f t="shared" si="7"/>
        <v>1.2472973235688523</v>
      </c>
      <c r="J24" s="55"/>
      <c r="K24" s="37"/>
      <c r="L24" s="40">
        <f t="shared" si="6"/>
        <v>1.2472973235688523</v>
      </c>
    </row>
    <row r="25" spans="1:12" ht="29.25" customHeight="1" x14ac:dyDescent="0.25">
      <c r="A25" s="36"/>
      <c r="B25" s="39" t="s">
        <v>133</v>
      </c>
      <c r="C25" s="37">
        <v>517030110</v>
      </c>
      <c r="D25" s="37"/>
      <c r="E25" s="37">
        <f t="shared" si="8"/>
        <v>517030110</v>
      </c>
      <c r="F25" s="37">
        <f t="shared" ref="F25:F31" si="9">H25</f>
        <v>837607183</v>
      </c>
      <c r="G25" s="37"/>
      <c r="H25" s="37">
        <v>837607183</v>
      </c>
      <c r="I25" s="54">
        <f t="shared" si="7"/>
        <v>1.6200355971531328</v>
      </c>
      <c r="J25" s="55"/>
      <c r="K25" s="37"/>
      <c r="L25" s="40">
        <f t="shared" si="6"/>
        <v>1.6200355971531328</v>
      </c>
    </row>
    <row r="26" spans="1:12" ht="29.25" customHeight="1" x14ac:dyDescent="0.25">
      <c r="A26" s="36"/>
      <c r="B26" s="39" t="s">
        <v>134</v>
      </c>
      <c r="C26" s="37">
        <v>300139130</v>
      </c>
      <c r="D26" s="37"/>
      <c r="E26" s="37">
        <f t="shared" si="8"/>
        <v>300139130</v>
      </c>
      <c r="F26" s="37">
        <f t="shared" si="9"/>
        <v>336022564</v>
      </c>
      <c r="G26" s="37"/>
      <c r="H26" s="37">
        <v>336022564</v>
      </c>
      <c r="I26" s="54">
        <f>L26</f>
        <v>1.1195560005787983</v>
      </c>
      <c r="J26" s="55"/>
      <c r="K26" s="37"/>
      <c r="L26" s="40">
        <f t="shared" si="6"/>
        <v>1.1195560005787983</v>
      </c>
    </row>
    <row r="27" spans="1:12" ht="29.25" customHeight="1" x14ac:dyDescent="0.25">
      <c r="A27" s="36"/>
      <c r="B27" s="39" t="s">
        <v>135</v>
      </c>
      <c r="C27" s="37">
        <v>143290220</v>
      </c>
      <c r="D27" s="37"/>
      <c r="E27" s="37">
        <f t="shared" si="8"/>
        <v>143290220</v>
      </c>
      <c r="F27" s="37">
        <f t="shared" si="9"/>
        <v>191569415</v>
      </c>
      <c r="G27" s="37"/>
      <c r="H27" s="37">
        <v>191569415</v>
      </c>
      <c r="I27" s="54">
        <f>L27</f>
        <v>1.3369329393171425</v>
      </c>
      <c r="J27" s="55"/>
      <c r="K27" s="37"/>
      <c r="L27" s="40">
        <f t="shared" si="6"/>
        <v>1.3369329393171425</v>
      </c>
    </row>
    <row r="28" spans="1:12" ht="29.25" customHeight="1" x14ac:dyDescent="0.25">
      <c r="A28" s="36"/>
      <c r="B28" s="39" t="s">
        <v>136</v>
      </c>
      <c r="C28" s="37">
        <v>119587130</v>
      </c>
      <c r="D28" s="37"/>
      <c r="E28" s="37">
        <f t="shared" si="8"/>
        <v>119587130</v>
      </c>
      <c r="F28" s="37">
        <f t="shared" si="9"/>
        <v>187673100</v>
      </c>
      <c r="G28" s="37"/>
      <c r="H28" s="37">
        <v>187673100</v>
      </c>
      <c r="I28" s="41"/>
      <c r="J28" s="42">
        <f>L28</f>
        <v>1.5693419517635385</v>
      </c>
      <c r="K28" s="37"/>
      <c r="L28" s="40">
        <f t="shared" si="6"/>
        <v>1.5693419517635385</v>
      </c>
    </row>
    <row r="29" spans="1:12" ht="29.25" customHeight="1" x14ac:dyDescent="0.25">
      <c r="A29" s="36"/>
      <c r="B29" s="39" t="s">
        <v>137</v>
      </c>
      <c r="C29" s="37">
        <v>142751890</v>
      </c>
      <c r="D29" s="37"/>
      <c r="E29" s="37">
        <f t="shared" si="8"/>
        <v>142751890</v>
      </c>
      <c r="F29" s="37">
        <f t="shared" si="9"/>
        <v>183513068</v>
      </c>
      <c r="G29" s="37"/>
      <c r="H29" s="37">
        <v>183513068</v>
      </c>
      <c r="I29" s="41"/>
      <c r="J29" s="42">
        <f t="shared" ref="J29:J30" si="10">L29</f>
        <v>1.2855386222907452</v>
      </c>
      <c r="K29" s="37"/>
      <c r="L29" s="40">
        <f t="shared" si="6"/>
        <v>1.2855386222907452</v>
      </c>
    </row>
    <row r="30" spans="1:12" ht="29.25" customHeight="1" x14ac:dyDescent="0.25">
      <c r="A30" s="36"/>
      <c r="B30" s="39" t="s">
        <v>138</v>
      </c>
      <c r="C30" s="37">
        <v>117751890</v>
      </c>
      <c r="D30" s="37"/>
      <c r="E30" s="37">
        <f t="shared" si="8"/>
        <v>117751890</v>
      </c>
      <c r="F30" s="37">
        <f t="shared" si="9"/>
        <v>191219621</v>
      </c>
      <c r="G30" s="37"/>
      <c r="H30" s="37">
        <v>191219621</v>
      </c>
      <c r="I30" s="41"/>
      <c r="J30" s="42">
        <f t="shared" si="10"/>
        <v>1.6239197604386648</v>
      </c>
      <c r="K30" s="37"/>
      <c r="L30" s="40">
        <f t="shared" si="6"/>
        <v>1.6239197604386648</v>
      </c>
    </row>
    <row r="31" spans="1:12" ht="29.25" customHeight="1" x14ac:dyDescent="0.25">
      <c r="A31" s="36"/>
      <c r="B31" s="39" t="s">
        <v>139</v>
      </c>
      <c r="C31" s="37">
        <v>67203200</v>
      </c>
      <c r="D31" s="37"/>
      <c r="E31" s="37">
        <f t="shared" si="8"/>
        <v>67203200</v>
      </c>
      <c r="F31" s="37">
        <f t="shared" si="9"/>
        <v>64384400</v>
      </c>
      <c r="G31" s="37"/>
      <c r="H31" s="37">
        <v>64384400</v>
      </c>
      <c r="I31" s="43"/>
      <c r="J31" s="42">
        <f>L31</f>
        <v>0.95805556878243892</v>
      </c>
      <c r="K31" s="37"/>
      <c r="L31" s="40">
        <f t="shared" si="6"/>
        <v>0.95805556878243892</v>
      </c>
    </row>
    <row r="32" spans="1:12" ht="29.25" customHeight="1" x14ac:dyDescent="0.25">
      <c r="A32" s="36">
        <v>10</v>
      </c>
      <c r="B32" s="39" t="s">
        <v>66</v>
      </c>
      <c r="C32" s="37">
        <v>66368000</v>
      </c>
      <c r="D32" s="37"/>
      <c r="E32" s="37">
        <f t="shared" si="8"/>
        <v>66368000</v>
      </c>
      <c r="F32" s="37">
        <f t="shared" si="4"/>
        <v>88981600</v>
      </c>
      <c r="G32" s="37"/>
      <c r="H32" s="37">
        <v>88981600</v>
      </c>
      <c r="I32" s="54">
        <f>L32</f>
        <v>1.3407304725168756</v>
      </c>
      <c r="J32" s="55"/>
      <c r="K32" s="37"/>
      <c r="L32" s="40">
        <f t="shared" si="6"/>
        <v>1.3407304725168756</v>
      </c>
    </row>
    <row r="33" spans="1:12" ht="29.25" customHeight="1" x14ac:dyDescent="0.25">
      <c r="A33" s="36">
        <v>11</v>
      </c>
      <c r="B33" s="39" t="s">
        <v>67</v>
      </c>
      <c r="C33" s="37"/>
      <c r="D33" s="37"/>
      <c r="E33" s="37"/>
      <c r="F33" s="37"/>
      <c r="G33" s="37"/>
      <c r="H33" s="37"/>
      <c r="I33" s="54"/>
      <c r="J33" s="55"/>
      <c r="K33" s="37"/>
      <c r="L33" s="40">
        <v>0</v>
      </c>
    </row>
    <row r="34" spans="1:12" ht="29.25" customHeight="1" x14ac:dyDescent="0.25">
      <c r="A34" s="36">
        <v>12</v>
      </c>
      <c r="B34" s="39" t="s">
        <v>143</v>
      </c>
      <c r="C34" s="37"/>
      <c r="D34" s="37"/>
      <c r="E34" s="37"/>
      <c r="F34" s="37">
        <f t="shared" si="4"/>
        <v>2118838790</v>
      </c>
      <c r="G34" s="37">
        <f>1341064240+448300000</f>
        <v>1789364240</v>
      </c>
      <c r="H34" s="37">
        <f>213244594+116229956</f>
        <v>329474550</v>
      </c>
      <c r="I34" s="52"/>
      <c r="J34" s="53"/>
      <c r="K34" s="37"/>
      <c r="L34" s="40">
        <v>0</v>
      </c>
    </row>
    <row r="35" spans="1:12" ht="29.25" customHeight="1" x14ac:dyDescent="0.25">
      <c r="A35" s="36">
        <v>13</v>
      </c>
      <c r="B35" s="39" t="s">
        <v>122</v>
      </c>
      <c r="C35" s="37"/>
      <c r="D35" s="37"/>
      <c r="E35" s="37"/>
      <c r="F35" s="37">
        <f t="shared" si="4"/>
        <v>53841800</v>
      </c>
      <c r="G35" s="37"/>
      <c r="H35" s="37">
        <v>53841800</v>
      </c>
      <c r="I35" s="52"/>
      <c r="J35" s="53"/>
      <c r="K35" s="37"/>
      <c r="L35" s="40">
        <v>0</v>
      </c>
    </row>
    <row r="36" spans="1:12" ht="15.75" x14ac:dyDescent="0.25">
      <c r="A36" s="5"/>
      <c r="B36" s="5"/>
      <c r="C36" s="5"/>
      <c r="D36" s="5"/>
      <c r="E36" s="5"/>
      <c r="F36" s="5"/>
      <c r="G36" s="5"/>
      <c r="H36" s="5"/>
      <c r="I36" s="5"/>
      <c r="J36" s="5"/>
      <c r="K36" s="5"/>
      <c r="L36" s="40"/>
    </row>
    <row r="37" spans="1:12" ht="15.75" x14ac:dyDescent="0.25">
      <c r="A37" s="5"/>
      <c r="B37" s="5"/>
      <c r="C37" s="5"/>
      <c r="D37" s="5"/>
      <c r="E37" s="5"/>
      <c r="F37" s="5"/>
      <c r="G37" s="5"/>
      <c r="H37" s="5"/>
      <c r="I37" s="5"/>
      <c r="J37" s="5"/>
      <c r="K37" s="5"/>
      <c r="L37" s="5"/>
    </row>
    <row r="38" spans="1:12" ht="15.75" x14ac:dyDescent="0.25">
      <c r="A38" s="5"/>
      <c r="B38" s="5"/>
      <c r="C38" s="5"/>
      <c r="D38" s="5"/>
      <c r="E38" s="5"/>
      <c r="F38" s="5"/>
      <c r="G38" s="5"/>
      <c r="H38" s="5"/>
      <c r="I38" s="5"/>
      <c r="J38" s="5"/>
      <c r="K38" s="5"/>
      <c r="L38" s="5"/>
    </row>
    <row r="39" spans="1:12" ht="15.75" x14ac:dyDescent="0.25">
      <c r="A39" s="5"/>
      <c r="B39" s="5"/>
      <c r="C39" s="5"/>
      <c r="D39" s="5"/>
      <c r="E39" s="5"/>
      <c r="F39" s="5"/>
      <c r="G39" s="5"/>
      <c r="H39" s="5"/>
      <c r="I39" s="5"/>
      <c r="J39" s="5"/>
      <c r="K39" s="5"/>
      <c r="L39" s="5"/>
    </row>
    <row r="40" spans="1:12" ht="15.75" x14ac:dyDescent="0.25">
      <c r="A40" s="5"/>
      <c r="B40" s="5"/>
      <c r="C40" s="5"/>
      <c r="D40" s="5"/>
      <c r="E40" s="5"/>
      <c r="F40" s="5"/>
      <c r="G40" s="5"/>
      <c r="H40" s="5"/>
      <c r="I40" s="5"/>
      <c r="J40" s="5"/>
      <c r="K40" s="5"/>
      <c r="L40" s="5"/>
    </row>
    <row r="41" spans="1:12" ht="15.75" x14ac:dyDescent="0.25">
      <c r="A41" s="5"/>
      <c r="B41" s="5"/>
      <c r="C41" s="5"/>
      <c r="D41" s="5"/>
      <c r="E41" s="5"/>
      <c r="F41" s="5"/>
      <c r="G41" s="5"/>
      <c r="H41" s="5"/>
      <c r="I41" s="5"/>
      <c r="J41" s="5"/>
      <c r="K41" s="5"/>
      <c r="L41" s="5"/>
    </row>
    <row r="42" spans="1:12" ht="15.75" x14ac:dyDescent="0.25">
      <c r="A42" s="5"/>
      <c r="B42" s="5"/>
      <c r="C42" s="5"/>
      <c r="D42" s="5"/>
      <c r="E42" s="5"/>
      <c r="F42" s="5"/>
      <c r="G42" s="5"/>
      <c r="H42" s="5"/>
      <c r="I42" s="5"/>
      <c r="J42" s="5"/>
      <c r="K42" s="5"/>
      <c r="L42" s="5"/>
    </row>
    <row r="43" spans="1:12" ht="15.75" x14ac:dyDescent="0.25">
      <c r="A43" s="5"/>
      <c r="B43" s="5"/>
      <c r="C43" s="5"/>
      <c r="D43" s="5"/>
      <c r="E43" s="5"/>
      <c r="F43" s="5"/>
      <c r="G43" s="5"/>
      <c r="H43" s="5"/>
      <c r="I43" s="5"/>
      <c r="J43" s="5"/>
      <c r="K43" s="5"/>
      <c r="L43" s="5"/>
    </row>
    <row r="44" spans="1:12" ht="15.75" x14ac:dyDescent="0.25">
      <c r="A44" s="5"/>
      <c r="B44" s="5"/>
      <c r="C44" s="5"/>
      <c r="D44" s="5"/>
      <c r="E44" s="5"/>
      <c r="F44" s="5"/>
      <c r="G44" s="5"/>
      <c r="H44" s="5"/>
      <c r="I44" s="5"/>
      <c r="J44" s="5"/>
      <c r="K44" s="5"/>
      <c r="L44" s="5"/>
    </row>
    <row r="45" spans="1:12" ht="15.75" x14ac:dyDescent="0.25">
      <c r="A45" s="5"/>
      <c r="B45" s="5"/>
      <c r="C45" s="5"/>
      <c r="D45" s="5"/>
      <c r="E45" s="5"/>
      <c r="F45" s="5"/>
      <c r="G45" s="5"/>
      <c r="H45" s="5"/>
      <c r="I45" s="5"/>
      <c r="J45" s="5"/>
      <c r="K45" s="5"/>
      <c r="L45" s="5"/>
    </row>
    <row r="46" spans="1:12" ht="15.75" x14ac:dyDescent="0.25">
      <c r="A46" s="5"/>
      <c r="B46" s="5"/>
      <c r="C46" s="5"/>
      <c r="D46" s="5"/>
      <c r="E46" s="5"/>
      <c r="F46" s="5"/>
      <c r="G46" s="5"/>
      <c r="H46" s="5"/>
      <c r="I46" s="5"/>
      <c r="J46" s="5"/>
      <c r="K46" s="5"/>
      <c r="L46" s="5"/>
    </row>
    <row r="47" spans="1:12" ht="15.75" x14ac:dyDescent="0.25">
      <c r="A47" s="5"/>
      <c r="B47" s="5"/>
      <c r="C47" s="5"/>
      <c r="D47" s="5"/>
      <c r="E47" s="5"/>
      <c r="F47" s="5"/>
      <c r="G47" s="5"/>
      <c r="H47" s="5"/>
      <c r="I47" s="5"/>
      <c r="J47" s="5"/>
      <c r="K47" s="5"/>
      <c r="L47" s="5"/>
    </row>
    <row r="48" spans="1:12" ht="15.75" x14ac:dyDescent="0.25">
      <c r="A48" s="5"/>
      <c r="B48" s="5"/>
      <c r="C48" s="5"/>
      <c r="D48" s="5"/>
      <c r="E48" s="5"/>
      <c r="F48" s="5"/>
      <c r="G48" s="5"/>
      <c r="H48" s="5"/>
      <c r="I48" s="5"/>
      <c r="J48" s="5"/>
      <c r="K48" s="5"/>
      <c r="L48" s="5"/>
    </row>
    <row r="49" spans="1:12" ht="15.75" x14ac:dyDescent="0.25">
      <c r="A49" s="5"/>
      <c r="B49" s="5"/>
      <c r="C49" s="5"/>
      <c r="D49" s="5"/>
      <c r="E49" s="5"/>
      <c r="F49" s="5"/>
      <c r="G49" s="5"/>
      <c r="H49" s="5"/>
      <c r="I49" s="5"/>
      <c r="J49" s="5"/>
      <c r="K49" s="5"/>
      <c r="L49" s="5"/>
    </row>
    <row r="50" spans="1:12" ht="15.75" x14ac:dyDescent="0.25">
      <c r="A50" s="5"/>
      <c r="B50" s="5"/>
      <c r="C50" s="5"/>
      <c r="D50" s="5"/>
      <c r="E50" s="5"/>
      <c r="F50" s="5"/>
      <c r="G50" s="5"/>
      <c r="H50" s="5"/>
      <c r="I50" s="5"/>
      <c r="J50" s="5"/>
      <c r="K50" s="5"/>
      <c r="L50" s="5"/>
    </row>
    <row r="51" spans="1:12" ht="15.75" x14ac:dyDescent="0.25">
      <c r="A51" s="5"/>
      <c r="B51" s="5"/>
      <c r="C51" s="5"/>
      <c r="D51" s="5"/>
      <c r="E51" s="5"/>
      <c r="F51" s="5"/>
      <c r="G51" s="5"/>
      <c r="H51" s="5"/>
      <c r="I51" s="5"/>
      <c r="J51" s="5"/>
      <c r="K51" s="5"/>
      <c r="L51" s="5"/>
    </row>
    <row r="52" spans="1:12" ht="15.75" x14ac:dyDescent="0.25">
      <c r="A52" s="5"/>
      <c r="B52" s="5"/>
      <c r="C52" s="5"/>
      <c r="D52" s="5"/>
      <c r="E52" s="5"/>
      <c r="F52" s="5"/>
      <c r="G52" s="5"/>
      <c r="H52" s="5"/>
      <c r="I52" s="5"/>
      <c r="J52" s="5"/>
      <c r="K52" s="5"/>
      <c r="L52" s="5"/>
    </row>
    <row r="53" spans="1:12" ht="15.75" x14ac:dyDescent="0.25">
      <c r="A53" s="5"/>
      <c r="B53" s="5"/>
      <c r="C53" s="5"/>
      <c r="D53" s="5"/>
      <c r="E53" s="5"/>
      <c r="F53" s="5"/>
      <c r="G53" s="5"/>
      <c r="H53" s="5"/>
      <c r="I53" s="5"/>
      <c r="J53" s="5"/>
      <c r="K53" s="5"/>
      <c r="L53" s="5"/>
    </row>
    <row r="54" spans="1:12" ht="15.75" x14ac:dyDescent="0.25">
      <c r="A54" s="5"/>
      <c r="B54" s="5"/>
      <c r="C54" s="5"/>
      <c r="D54" s="5"/>
      <c r="E54" s="5"/>
      <c r="F54" s="5"/>
      <c r="G54" s="5"/>
      <c r="H54" s="5"/>
      <c r="I54" s="5"/>
      <c r="J54" s="5"/>
      <c r="K54" s="5"/>
      <c r="L54" s="5"/>
    </row>
    <row r="55" spans="1:12" ht="15.75" x14ac:dyDescent="0.25">
      <c r="A55" s="5"/>
      <c r="B55" s="5"/>
      <c r="C55" s="5"/>
      <c r="D55" s="5"/>
      <c r="E55" s="5"/>
      <c r="F55" s="5"/>
      <c r="G55" s="5"/>
      <c r="H55" s="5"/>
      <c r="I55" s="5"/>
      <c r="J55" s="5"/>
      <c r="K55" s="5"/>
      <c r="L55" s="5"/>
    </row>
    <row r="56" spans="1:12" ht="15.75" x14ac:dyDescent="0.25">
      <c r="A56" s="5"/>
      <c r="B56" s="5"/>
      <c r="C56" s="5"/>
      <c r="D56" s="5"/>
      <c r="E56" s="5"/>
      <c r="F56" s="5"/>
      <c r="G56" s="5"/>
      <c r="H56" s="5"/>
      <c r="I56" s="5"/>
      <c r="J56" s="5"/>
      <c r="K56" s="5"/>
      <c r="L56" s="5"/>
    </row>
    <row r="57" spans="1:12" ht="15.75" x14ac:dyDescent="0.25">
      <c r="A57" s="5"/>
      <c r="B57" s="5"/>
      <c r="C57" s="5"/>
      <c r="D57" s="5"/>
      <c r="E57" s="5"/>
      <c r="F57" s="5"/>
      <c r="G57" s="5"/>
      <c r="H57" s="5"/>
      <c r="I57" s="5"/>
      <c r="J57" s="5"/>
      <c r="K57" s="5"/>
      <c r="L57" s="5"/>
    </row>
    <row r="58" spans="1:12" ht="15.75" x14ac:dyDescent="0.25">
      <c r="A58" s="5"/>
      <c r="B58" s="5"/>
      <c r="C58" s="5"/>
      <c r="D58" s="5"/>
      <c r="E58" s="5"/>
      <c r="F58" s="5"/>
      <c r="G58" s="5"/>
      <c r="H58" s="5"/>
      <c r="I58" s="5"/>
      <c r="J58" s="5"/>
      <c r="K58" s="5"/>
      <c r="L58" s="5"/>
    </row>
    <row r="59" spans="1:12" ht="15.75" x14ac:dyDescent="0.25">
      <c r="A59" s="5"/>
      <c r="B59" s="5"/>
      <c r="C59" s="5"/>
      <c r="D59" s="5"/>
      <c r="E59" s="5"/>
      <c r="F59" s="5"/>
      <c r="G59" s="5"/>
      <c r="H59" s="5"/>
      <c r="I59" s="5"/>
      <c r="J59" s="5"/>
      <c r="K59" s="5"/>
      <c r="L59" s="5"/>
    </row>
    <row r="60" spans="1:12" ht="15.75" x14ac:dyDescent="0.25">
      <c r="A60" s="5"/>
      <c r="B60" s="5"/>
      <c r="C60" s="5"/>
      <c r="D60" s="5"/>
      <c r="E60" s="5"/>
      <c r="F60" s="5"/>
      <c r="G60" s="5"/>
      <c r="H60" s="5"/>
      <c r="I60" s="5"/>
      <c r="J60" s="5"/>
      <c r="K60" s="5"/>
      <c r="L60" s="5"/>
    </row>
    <row r="61" spans="1:12" ht="15.75" x14ac:dyDescent="0.25">
      <c r="A61" s="5"/>
      <c r="B61" s="5"/>
      <c r="C61" s="5"/>
      <c r="D61" s="5"/>
      <c r="E61" s="5"/>
      <c r="F61" s="5"/>
      <c r="G61" s="5"/>
      <c r="H61" s="5"/>
      <c r="I61" s="5"/>
      <c r="J61" s="5"/>
      <c r="K61" s="5"/>
      <c r="L61" s="5"/>
    </row>
    <row r="62" spans="1:12" ht="15.75" x14ac:dyDescent="0.25">
      <c r="A62" s="5"/>
      <c r="B62" s="5"/>
      <c r="C62" s="5"/>
      <c r="D62" s="5"/>
      <c r="E62" s="5"/>
      <c r="F62" s="5"/>
      <c r="G62" s="5"/>
      <c r="H62" s="5"/>
      <c r="I62" s="5"/>
      <c r="J62" s="5"/>
      <c r="K62" s="5"/>
      <c r="L62" s="5"/>
    </row>
    <row r="63" spans="1:12" ht="15.75" x14ac:dyDescent="0.25">
      <c r="A63" s="5"/>
      <c r="B63" s="5"/>
      <c r="C63" s="5"/>
      <c r="D63" s="5"/>
      <c r="E63" s="5"/>
      <c r="F63" s="5"/>
      <c r="G63" s="5"/>
      <c r="H63" s="5"/>
      <c r="I63" s="5"/>
      <c r="J63" s="5"/>
      <c r="K63" s="5"/>
      <c r="L63" s="5"/>
    </row>
    <row r="64" spans="1:12" x14ac:dyDescent="0.25">
      <c r="A64" s="3"/>
      <c r="B64" s="3"/>
      <c r="C64" s="3"/>
      <c r="D64" s="3"/>
      <c r="E64" s="3"/>
      <c r="F64" s="3"/>
      <c r="G64" s="3"/>
      <c r="H64" s="3"/>
      <c r="I64" s="3"/>
      <c r="J64" s="3"/>
      <c r="K64" s="3"/>
      <c r="L64" s="3"/>
    </row>
    <row r="65" spans="1:12" x14ac:dyDescent="0.25">
      <c r="A65" s="3"/>
      <c r="B65" s="3"/>
      <c r="C65" s="3"/>
      <c r="D65" s="3"/>
      <c r="E65" s="3"/>
      <c r="F65" s="3"/>
      <c r="G65" s="3"/>
      <c r="H65" s="3"/>
      <c r="I65" s="3"/>
      <c r="J65" s="3"/>
      <c r="K65" s="3"/>
      <c r="L65" s="3"/>
    </row>
    <row r="66" spans="1:12" x14ac:dyDescent="0.25">
      <c r="A66" s="3"/>
      <c r="B66" s="3"/>
      <c r="C66" s="3"/>
      <c r="D66" s="3"/>
      <c r="E66" s="3"/>
      <c r="F66" s="3"/>
      <c r="G66" s="3"/>
      <c r="H66" s="3"/>
      <c r="I66" s="3"/>
      <c r="J66" s="3"/>
      <c r="K66" s="3"/>
      <c r="L66" s="3"/>
    </row>
    <row r="67" spans="1:12" x14ac:dyDescent="0.25">
      <c r="A67" s="3"/>
      <c r="B67" s="3"/>
      <c r="C67" s="3"/>
      <c r="D67" s="3"/>
      <c r="E67" s="3"/>
      <c r="F67" s="3"/>
      <c r="G67" s="3"/>
      <c r="H67" s="3"/>
      <c r="I67" s="3"/>
      <c r="J67" s="3"/>
      <c r="K67" s="3"/>
      <c r="L67" s="3"/>
    </row>
    <row r="68" spans="1:12" x14ac:dyDescent="0.25">
      <c r="A68" s="3"/>
      <c r="B68" s="3"/>
      <c r="C68" s="3"/>
      <c r="D68" s="3"/>
      <c r="E68" s="3"/>
      <c r="F68" s="3"/>
      <c r="G68" s="3"/>
      <c r="H68" s="3"/>
      <c r="I68" s="3"/>
      <c r="J68" s="3"/>
      <c r="K68" s="3"/>
      <c r="L68" s="3"/>
    </row>
    <row r="69" spans="1:12" x14ac:dyDescent="0.25">
      <c r="A69" s="3"/>
      <c r="B69" s="3"/>
      <c r="C69" s="3"/>
      <c r="D69" s="3"/>
      <c r="E69" s="3"/>
      <c r="F69" s="3"/>
      <c r="G69" s="3"/>
      <c r="H69" s="3"/>
      <c r="I69" s="3"/>
      <c r="J69" s="3"/>
      <c r="K69" s="3"/>
      <c r="L69" s="3"/>
    </row>
    <row r="71" spans="1:12" ht="15.75" x14ac:dyDescent="0.25">
      <c r="A71" s="63">
        <f>'117CKTC'!A42:B42</f>
        <v>0</v>
      </c>
      <c r="B71" s="63"/>
      <c r="C71" s="5"/>
      <c r="D71" s="5"/>
      <c r="E71" s="5"/>
      <c r="F71" s="5"/>
      <c r="G71" s="5"/>
      <c r="H71" s="5"/>
      <c r="I71" s="6" t="s">
        <v>102</v>
      </c>
      <c r="J71" s="5"/>
      <c r="K71" s="5"/>
      <c r="L71" s="5"/>
    </row>
    <row r="72" spans="1:12" ht="15.75" x14ac:dyDescent="0.25">
      <c r="A72" s="63">
        <f>'117CKTC'!A43:B43</f>
        <v>0</v>
      </c>
      <c r="B72" s="63"/>
      <c r="C72" s="5"/>
      <c r="D72" s="5"/>
      <c r="E72" s="5"/>
      <c r="F72" s="5"/>
      <c r="G72" s="5"/>
      <c r="H72" s="5"/>
      <c r="I72" s="5"/>
      <c r="J72" s="5"/>
      <c r="K72" s="5"/>
      <c r="L72" s="5"/>
    </row>
    <row r="73" spans="1:12" ht="15.75" x14ac:dyDescent="0.25">
      <c r="A73" s="63">
        <f>'117CKTC'!A44:B44</f>
        <v>0</v>
      </c>
      <c r="B73" s="63"/>
      <c r="C73" s="5"/>
      <c r="D73" s="5"/>
      <c r="E73" s="5"/>
      <c r="F73" s="5"/>
      <c r="G73" s="5"/>
      <c r="H73" s="5"/>
      <c r="I73" s="5"/>
      <c r="J73" s="5"/>
      <c r="K73" s="5"/>
      <c r="L73" s="5"/>
    </row>
    <row r="74" spans="1:12" ht="15.75" x14ac:dyDescent="0.25">
      <c r="A74" s="45" t="s">
        <v>130</v>
      </c>
      <c r="B74" s="45"/>
      <c r="C74" s="45"/>
      <c r="D74" s="45"/>
      <c r="E74" s="45"/>
      <c r="F74" s="45"/>
      <c r="G74" s="45"/>
      <c r="H74" s="45"/>
      <c r="I74" s="45"/>
      <c r="J74" s="45"/>
      <c r="K74" s="45"/>
      <c r="L74" s="45"/>
    </row>
    <row r="75" spans="1:12" ht="15.75" x14ac:dyDescent="0.25">
      <c r="A75" s="46" t="s">
        <v>97</v>
      </c>
      <c r="B75" s="46"/>
      <c r="C75" s="46"/>
      <c r="D75" s="46"/>
      <c r="E75" s="46"/>
      <c r="F75" s="46"/>
      <c r="G75" s="46"/>
      <c r="H75" s="46"/>
      <c r="I75" s="46"/>
      <c r="J75" s="46"/>
      <c r="K75" s="46"/>
      <c r="L75" s="46"/>
    </row>
    <row r="76" spans="1:12" ht="15.75" x14ac:dyDescent="0.25">
      <c r="A76" s="5"/>
      <c r="B76" s="5"/>
      <c r="C76" s="5"/>
      <c r="D76" s="5"/>
      <c r="E76" s="5"/>
      <c r="F76" s="5"/>
      <c r="G76" s="5"/>
      <c r="H76" s="5"/>
      <c r="I76" s="5"/>
      <c r="J76" s="64" t="s">
        <v>115</v>
      </c>
      <c r="K76" s="64"/>
      <c r="L76" s="64"/>
    </row>
    <row r="77" spans="1:12" x14ac:dyDescent="0.25">
      <c r="A77" s="60" t="s">
        <v>11</v>
      </c>
      <c r="B77" s="60" t="s">
        <v>0</v>
      </c>
      <c r="C77" s="60" t="s">
        <v>100</v>
      </c>
      <c r="D77" s="60"/>
      <c r="E77" s="60"/>
      <c r="F77" s="60" t="s">
        <v>89</v>
      </c>
      <c r="G77" s="60"/>
      <c r="H77" s="60"/>
      <c r="I77" s="60"/>
      <c r="J77" s="60" t="s">
        <v>101</v>
      </c>
      <c r="K77" s="60"/>
      <c r="L77" s="60"/>
    </row>
    <row r="78" spans="1:12" ht="48" x14ac:dyDescent="0.25">
      <c r="A78" s="60"/>
      <c r="B78" s="60"/>
      <c r="C78" s="35" t="s">
        <v>49</v>
      </c>
      <c r="D78" s="35" t="s">
        <v>50</v>
      </c>
      <c r="E78" s="35" t="s">
        <v>51</v>
      </c>
      <c r="F78" s="35" t="s">
        <v>49</v>
      </c>
      <c r="G78" s="35" t="s">
        <v>50</v>
      </c>
      <c r="H78" s="35" t="s">
        <v>51</v>
      </c>
      <c r="I78" s="61" t="s">
        <v>49</v>
      </c>
      <c r="J78" s="62"/>
      <c r="K78" s="35" t="s">
        <v>50</v>
      </c>
      <c r="L78" s="35" t="s">
        <v>51</v>
      </c>
    </row>
    <row r="79" spans="1:12" x14ac:dyDescent="0.25">
      <c r="A79" s="36" t="s">
        <v>15</v>
      </c>
      <c r="B79" s="36" t="s">
        <v>16</v>
      </c>
      <c r="C79" s="36">
        <v>1</v>
      </c>
      <c r="D79" s="36">
        <v>2</v>
      </c>
      <c r="E79" s="36">
        <v>3</v>
      </c>
      <c r="F79" s="36">
        <v>4</v>
      </c>
      <c r="G79" s="36">
        <v>5</v>
      </c>
      <c r="H79" s="36">
        <v>6</v>
      </c>
      <c r="I79" s="58" t="s">
        <v>52</v>
      </c>
      <c r="J79" s="59"/>
      <c r="K79" s="36" t="s">
        <v>53</v>
      </c>
      <c r="L79" s="36" t="s">
        <v>54</v>
      </c>
    </row>
    <row r="80" spans="1:12" x14ac:dyDescent="0.25">
      <c r="A80" s="36"/>
      <c r="B80" s="35" t="s">
        <v>55</v>
      </c>
      <c r="C80" s="37"/>
      <c r="D80" s="37"/>
      <c r="E80" s="37"/>
      <c r="F80" s="37"/>
      <c r="G80" s="37"/>
      <c r="H80" s="37"/>
      <c r="I80" s="52">
        <v>0</v>
      </c>
      <c r="J80" s="53"/>
      <c r="K80" s="37"/>
      <c r="L80" s="37"/>
    </row>
    <row r="81" spans="1:12" x14ac:dyDescent="0.25">
      <c r="A81" s="36"/>
      <c r="B81" s="39" t="s">
        <v>56</v>
      </c>
      <c r="C81" s="37"/>
      <c r="D81" s="37"/>
      <c r="E81" s="37"/>
      <c r="F81" s="37">
        <f>G81+H81</f>
        <v>0</v>
      </c>
      <c r="G81" s="37"/>
      <c r="H81" s="37"/>
      <c r="I81" s="52"/>
      <c r="J81" s="53"/>
      <c r="K81" s="37"/>
      <c r="L81" s="37"/>
    </row>
    <row r="82" spans="1:12" x14ac:dyDescent="0.25">
      <c r="A82" s="36">
        <v>1</v>
      </c>
      <c r="B82" s="39" t="s">
        <v>57</v>
      </c>
      <c r="C82" s="37"/>
      <c r="D82" s="37"/>
      <c r="E82" s="37"/>
      <c r="F82" s="37">
        <f t="shared" ref="F82:F90" si="11">G82+H82</f>
        <v>0</v>
      </c>
      <c r="G82" s="37"/>
      <c r="H82" s="37"/>
      <c r="I82" s="52"/>
      <c r="J82" s="53"/>
      <c r="K82" s="37"/>
      <c r="L82" s="37"/>
    </row>
    <row r="83" spans="1:12" x14ac:dyDescent="0.25">
      <c r="A83" s="36">
        <v>2</v>
      </c>
      <c r="B83" s="39" t="s">
        <v>58</v>
      </c>
      <c r="C83" s="37"/>
      <c r="D83" s="37"/>
      <c r="E83" s="37"/>
      <c r="F83" s="37">
        <f t="shared" si="11"/>
        <v>0</v>
      </c>
      <c r="G83" s="37"/>
      <c r="H83" s="37"/>
      <c r="I83" s="52"/>
      <c r="J83" s="53"/>
      <c r="K83" s="37"/>
      <c r="L83" s="37"/>
    </row>
    <row r="84" spans="1:12" x14ac:dyDescent="0.25">
      <c r="A84" s="36">
        <v>3</v>
      </c>
      <c r="B84" s="39" t="s">
        <v>59</v>
      </c>
      <c r="C84" s="37"/>
      <c r="D84" s="37"/>
      <c r="E84" s="37"/>
      <c r="F84" s="37">
        <f t="shared" si="11"/>
        <v>0</v>
      </c>
      <c r="G84" s="37"/>
      <c r="H84" s="37"/>
      <c r="I84" s="52"/>
      <c r="J84" s="53"/>
      <c r="K84" s="37"/>
      <c r="L84" s="37"/>
    </row>
    <row r="85" spans="1:12" x14ac:dyDescent="0.25">
      <c r="A85" s="36">
        <v>4</v>
      </c>
      <c r="B85" s="39" t="s">
        <v>60</v>
      </c>
      <c r="C85" s="37"/>
      <c r="D85" s="37"/>
      <c r="E85" s="37"/>
      <c r="F85" s="37">
        <f t="shared" si="11"/>
        <v>0</v>
      </c>
      <c r="G85" s="37"/>
      <c r="H85" s="37"/>
      <c r="I85" s="52"/>
      <c r="J85" s="53"/>
      <c r="K85" s="37"/>
      <c r="L85" s="37"/>
    </row>
    <row r="86" spans="1:12" x14ac:dyDescent="0.25">
      <c r="A86" s="36">
        <v>5</v>
      </c>
      <c r="B86" s="39" t="s">
        <v>61</v>
      </c>
      <c r="C86" s="37">
        <v>15000000</v>
      </c>
      <c r="D86" s="37"/>
      <c r="E86" s="37">
        <f>C86</f>
        <v>15000000</v>
      </c>
      <c r="F86" s="37">
        <f t="shared" si="11"/>
        <v>14730000</v>
      </c>
      <c r="G86" s="37"/>
      <c r="H86" s="37">
        <v>14730000</v>
      </c>
      <c r="I86" s="54">
        <f>L86</f>
        <v>0.98199999999999998</v>
      </c>
      <c r="J86" s="55"/>
      <c r="K86" s="37"/>
      <c r="L86" s="40">
        <f>H86/E86</f>
        <v>0.98199999999999998</v>
      </c>
    </row>
    <row r="87" spans="1:12" x14ac:dyDescent="0.25">
      <c r="A87" s="36">
        <v>6</v>
      </c>
      <c r="B87" s="39" t="s">
        <v>62</v>
      </c>
      <c r="C87" s="37">
        <v>20000000</v>
      </c>
      <c r="D87" s="37"/>
      <c r="E87" s="37">
        <f>C87</f>
        <v>20000000</v>
      </c>
      <c r="F87" s="37">
        <f t="shared" si="11"/>
        <v>19932500</v>
      </c>
      <c r="G87" s="37"/>
      <c r="H87" s="37">
        <v>19932500</v>
      </c>
      <c r="I87" s="52">
        <f t="shared" ref="I87" si="12">F87/C87*100</f>
        <v>99.662499999999994</v>
      </c>
      <c r="J87" s="53"/>
      <c r="K87" s="37"/>
      <c r="L87" s="40">
        <f t="shared" ref="L87" si="13">H87/E87</f>
        <v>0.99662499999999998</v>
      </c>
    </row>
    <row r="88" spans="1:12" x14ac:dyDescent="0.25">
      <c r="A88" s="36">
        <v>7</v>
      </c>
      <c r="B88" s="39" t="s">
        <v>63</v>
      </c>
      <c r="C88" s="37"/>
      <c r="D88" s="37"/>
      <c r="E88" s="37"/>
      <c r="F88" s="37">
        <f t="shared" si="11"/>
        <v>0</v>
      </c>
      <c r="G88" s="37"/>
      <c r="H88" s="37"/>
      <c r="I88" s="52"/>
      <c r="J88" s="53"/>
      <c r="K88" s="37"/>
      <c r="L88" s="40">
        <v>0</v>
      </c>
    </row>
    <row r="89" spans="1:12" x14ac:dyDescent="0.25">
      <c r="A89" s="36">
        <v>8</v>
      </c>
      <c r="B89" s="39" t="s">
        <v>64</v>
      </c>
      <c r="C89" s="37">
        <v>29820000</v>
      </c>
      <c r="D89" s="37"/>
      <c r="E89" s="37">
        <f>C89</f>
        <v>29820000</v>
      </c>
      <c r="F89" s="37">
        <f t="shared" si="11"/>
        <v>2943359130</v>
      </c>
      <c r="G89" s="37">
        <v>2388275400</v>
      </c>
      <c r="H89" s="37">
        <v>555083730</v>
      </c>
      <c r="I89" s="54">
        <f>L89</f>
        <v>18.61447786720322</v>
      </c>
      <c r="J89" s="55"/>
      <c r="K89" s="37"/>
      <c r="L89" s="40">
        <f t="shared" ref="L89:L90" si="14">H89/E89</f>
        <v>18.61447786720322</v>
      </c>
    </row>
    <row r="90" spans="1:12" ht="24" x14ac:dyDescent="0.25">
      <c r="A90" s="36">
        <v>9</v>
      </c>
      <c r="B90" s="39" t="s">
        <v>65</v>
      </c>
      <c r="C90" s="37">
        <v>3636554040</v>
      </c>
      <c r="D90" s="37"/>
      <c r="E90" s="37">
        <f>C90</f>
        <v>3636554040</v>
      </c>
      <c r="F90" s="37">
        <f t="shared" si="11"/>
        <v>4771916212</v>
      </c>
      <c r="G90" s="37"/>
      <c r="H90" s="37">
        <v>4771916212</v>
      </c>
      <c r="I90" s="54">
        <f t="shared" ref="I90:I93" si="15">L90</f>
        <v>1.3122082497638341</v>
      </c>
      <c r="J90" s="55"/>
      <c r="K90" s="37"/>
      <c r="L90" s="40">
        <f t="shared" si="14"/>
        <v>1.3122082497638341</v>
      </c>
    </row>
    <row r="91" spans="1:12" x14ac:dyDescent="0.25">
      <c r="A91" s="36"/>
      <c r="B91" s="39" t="s">
        <v>131</v>
      </c>
      <c r="C91" s="37"/>
      <c r="D91" s="37"/>
      <c r="E91" s="37"/>
      <c r="F91" s="37">
        <v>3769142421</v>
      </c>
      <c r="G91" s="37"/>
      <c r="H91" s="37">
        <f>F91</f>
        <v>3769142421</v>
      </c>
      <c r="I91" s="56">
        <f t="shared" si="15"/>
        <v>0</v>
      </c>
      <c r="J91" s="57"/>
      <c r="K91" s="37"/>
      <c r="L91" s="40">
        <v>0</v>
      </c>
    </row>
    <row r="92" spans="1:12" x14ac:dyDescent="0.25">
      <c r="A92" s="36"/>
      <c r="B92" s="39" t="s">
        <v>132</v>
      </c>
      <c r="C92" s="37">
        <v>2228800470</v>
      </c>
      <c r="D92" s="37"/>
      <c r="E92" s="37">
        <f t="shared" ref="E92:E101" si="16">C92</f>
        <v>2228800470</v>
      </c>
      <c r="F92" s="37">
        <v>2779976861</v>
      </c>
      <c r="G92" s="37"/>
      <c r="H92" s="37">
        <f>F92</f>
        <v>2779976861</v>
      </c>
      <c r="I92" s="54">
        <f t="shared" si="15"/>
        <v>1.2472973235688523</v>
      </c>
      <c r="J92" s="55"/>
      <c r="K92" s="37"/>
      <c r="L92" s="40">
        <f t="shared" ref="L92:L101" si="17">H92/E92</f>
        <v>1.2472973235688523</v>
      </c>
    </row>
    <row r="93" spans="1:12" x14ac:dyDescent="0.25">
      <c r="A93" s="36"/>
      <c r="B93" s="39" t="s">
        <v>133</v>
      </c>
      <c r="C93" s="37">
        <v>517030110</v>
      </c>
      <c r="D93" s="37"/>
      <c r="E93" s="37">
        <f t="shared" si="16"/>
        <v>517030110</v>
      </c>
      <c r="F93" s="37">
        <f t="shared" ref="F93:F99" si="18">H93</f>
        <v>837607183</v>
      </c>
      <c r="G93" s="37"/>
      <c r="H93" s="37">
        <v>837607183</v>
      </c>
      <c r="I93" s="54">
        <f t="shared" si="15"/>
        <v>1.6200355971531328</v>
      </c>
      <c r="J93" s="55"/>
      <c r="K93" s="37"/>
      <c r="L93" s="40">
        <f t="shared" si="17"/>
        <v>1.6200355971531328</v>
      </c>
    </row>
    <row r="94" spans="1:12" x14ac:dyDescent="0.25">
      <c r="A94" s="36"/>
      <c r="B94" s="39" t="s">
        <v>134</v>
      </c>
      <c r="C94" s="37">
        <v>300139130</v>
      </c>
      <c r="D94" s="37"/>
      <c r="E94" s="37">
        <f t="shared" si="16"/>
        <v>300139130</v>
      </c>
      <c r="F94" s="37">
        <f t="shared" si="18"/>
        <v>336022564</v>
      </c>
      <c r="G94" s="37"/>
      <c r="H94" s="37">
        <v>336022564</v>
      </c>
      <c r="I94" s="54">
        <f>L94</f>
        <v>1.1195560005787983</v>
      </c>
      <c r="J94" s="55"/>
      <c r="K94" s="37"/>
      <c r="L94" s="40">
        <f t="shared" si="17"/>
        <v>1.1195560005787983</v>
      </c>
    </row>
    <row r="95" spans="1:12" x14ac:dyDescent="0.25">
      <c r="A95" s="36"/>
      <c r="B95" s="39" t="s">
        <v>135</v>
      </c>
      <c r="C95" s="37">
        <v>143290220</v>
      </c>
      <c r="D95" s="37"/>
      <c r="E95" s="37">
        <f t="shared" si="16"/>
        <v>143290220</v>
      </c>
      <c r="F95" s="37">
        <f t="shared" si="18"/>
        <v>191569415</v>
      </c>
      <c r="G95" s="37"/>
      <c r="H95" s="37">
        <v>191569415</v>
      </c>
      <c r="I95" s="54">
        <f>L95</f>
        <v>1.3369329393171425</v>
      </c>
      <c r="J95" s="55"/>
      <c r="K95" s="37"/>
      <c r="L95" s="40">
        <f t="shared" si="17"/>
        <v>1.3369329393171425</v>
      </c>
    </row>
    <row r="96" spans="1:12" x14ac:dyDescent="0.25">
      <c r="A96" s="36"/>
      <c r="B96" s="39" t="s">
        <v>136</v>
      </c>
      <c r="C96" s="37">
        <v>119587130</v>
      </c>
      <c r="D96" s="37"/>
      <c r="E96" s="37">
        <f t="shared" si="16"/>
        <v>119587130</v>
      </c>
      <c r="F96" s="37">
        <f t="shared" si="18"/>
        <v>187673100</v>
      </c>
      <c r="G96" s="37"/>
      <c r="H96" s="37">
        <v>187673100</v>
      </c>
      <c r="I96" s="41"/>
      <c r="J96" s="42">
        <f>L96</f>
        <v>1.5693419517635385</v>
      </c>
      <c r="K96" s="37"/>
      <c r="L96" s="40">
        <f t="shared" si="17"/>
        <v>1.5693419517635385</v>
      </c>
    </row>
    <row r="97" spans="1:12" x14ac:dyDescent="0.25">
      <c r="A97" s="36"/>
      <c r="B97" s="39" t="s">
        <v>137</v>
      </c>
      <c r="C97" s="37">
        <v>142751890</v>
      </c>
      <c r="D97" s="37"/>
      <c r="E97" s="37">
        <f t="shared" si="16"/>
        <v>142751890</v>
      </c>
      <c r="F97" s="37">
        <f t="shared" si="18"/>
        <v>183513068</v>
      </c>
      <c r="G97" s="37"/>
      <c r="H97" s="37">
        <v>183513068</v>
      </c>
      <c r="I97" s="41"/>
      <c r="J97" s="42">
        <f t="shared" ref="J97:J98" si="19">L97</f>
        <v>1.2855386222907452</v>
      </c>
      <c r="K97" s="37"/>
      <c r="L97" s="40">
        <f t="shared" si="17"/>
        <v>1.2855386222907452</v>
      </c>
    </row>
    <row r="98" spans="1:12" x14ac:dyDescent="0.25">
      <c r="A98" s="36"/>
      <c r="B98" s="39" t="s">
        <v>138</v>
      </c>
      <c r="C98" s="37">
        <v>117751890</v>
      </c>
      <c r="D98" s="37"/>
      <c r="E98" s="37">
        <f t="shared" si="16"/>
        <v>117751890</v>
      </c>
      <c r="F98" s="37">
        <f t="shared" si="18"/>
        <v>191219621</v>
      </c>
      <c r="G98" s="37"/>
      <c r="H98" s="37">
        <v>191219621</v>
      </c>
      <c r="I98" s="41"/>
      <c r="J98" s="42">
        <f t="shared" si="19"/>
        <v>1.6239197604386648</v>
      </c>
      <c r="K98" s="37"/>
      <c r="L98" s="40">
        <f t="shared" si="17"/>
        <v>1.6239197604386648</v>
      </c>
    </row>
    <row r="99" spans="1:12" x14ac:dyDescent="0.25">
      <c r="A99" s="36"/>
      <c r="B99" s="39" t="s">
        <v>139</v>
      </c>
      <c r="C99" s="37">
        <v>67203200</v>
      </c>
      <c r="D99" s="37"/>
      <c r="E99" s="37">
        <f t="shared" si="16"/>
        <v>67203200</v>
      </c>
      <c r="F99" s="37">
        <f t="shared" si="18"/>
        <v>64384400</v>
      </c>
      <c r="G99" s="37"/>
      <c r="H99" s="37">
        <v>64384400</v>
      </c>
      <c r="I99" s="43"/>
      <c r="J99" s="42">
        <f>L99</f>
        <v>0.95805556878243892</v>
      </c>
      <c r="K99" s="37"/>
      <c r="L99" s="40">
        <f t="shared" si="17"/>
        <v>0.95805556878243892</v>
      </c>
    </row>
    <row r="100" spans="1:12" x14ac:dyDescent="0.25">
      <c r="A100" s="36">
        <v>10</v>
      </c>
      <c r="B100" s="39" t="s">
        <v>66</v>
      </c>
      <c r="C100" s="37">
        <v>66368000</v>
      </c>
      <c r="D100" s="37"/>
      <c r="E100" s="37">
        <f t="shared" si="16"/>
        <v>66368000</v>
      </c>
      <c r="F100" s="37">
        <f t="shared" ref="F100:F103" si="20">G100+H100</f>
        <v>88981600</v>
      </c>
      <c r="G100" s="37"/>
      <c r="H100" s="37">
        <v>88981600</v>
      </c>
      <c r="I100" s="54">
        <f>L100</f>
        <v>1.3407304725168756</v>
      </c>
      <c r="J100" s="55"/>
      <c r="K100" s="37"/>
      <c r="L100" s="40">
        <f t="shared" si="17"/>
        <v>1.3407304725168756</v>
      </c>
    </row>
    <row r="101" spans="1:12" x14ac:dyDescent="0.25">
      <c r="A101" s="36">
        <v>11</v>
      </c>
      <c r="B101" s="39" t="s">
        <v>67</v>
      </c>
      <c r="C101" s="37">
        <v>16400000</v>
      </c>
      <c r="D101" s="37"/>
      <c r="E101" s="37">
        <f t="shared" si="16"/>
        <v>16400000</v>
      </c>
      <c r="F101" s="37">
        <f t="shared" si="20"/>
        <v>16400000</v>
      </c>
      <c r="G101" s="37"/>
      <c r="H101" s="37">
        <v>16400000</v>
      </c>
      <c r="I101" s="54">
        <f>L101</f>
        <v>1</v>
      </c>
      <c r="J101" s="55"/>
      <c r="K101" s="37"/>
      <c r="L101" s="40">
        <f t="shared" si="17"/>
        <v>1</v>
      </c>
    </row>
    <row r="102" spans="1:12" x14ac:dyDescent="0.25">
      <c r="A102" s="36">
        <v>12</v>
      </c>
      <c r="B102" s="39" t="s">
        <v>88</v>
      </c>
      <c r="C102" s="37"/>
      <c r="D102" s="37"/>
      <c r="E102" s="37"/>
      <c r="F102" s="37">
        <f t="shared" si="20"/>
        <v>0</v>
      </c>
      <c r="G102" s="37"/>
      <c r="H102" s="37"/>
      <c r="I102" s="52"/>
      <c r="J102" s="53"/>
      <c r="K102" s="37"/>
      <c r="L102" s="40"/>
    </row>
    <row r="103" spans="1:12" x14ac:dyDescent="0.25">
      <c r="A103" s="36">
        <v>13</v>
      </c>
      <c r="B103" s="39" t="s">
        <v>122</v>
      </c>
      <c r="C103" s="37"/>
      <c r="D103" s="37"/>
      <c r="E103" s="37"/>
      <c r="F103" s="37">
        <f t="shared" si="20"/>
        <v>53841800</v>
      </c>
      <c r="G103" s="37"/>
      <c r="H103" s="37">
        <v>53841800</v>
      </c>
      <c r="I103" s="52"/>
      <c r="J103" s="53"/>
      <c r="K103" s="37"/>
      <c r="L103" s="40"/>
    </row>
  </sheetData>
  <mergeCells count="65">
    <mergeCell ref="I26:J26"/>
    <mergeCell ref="I27:J27"/>
    <mergeCell ref="I35:J35"/>
    <mergeCell ref="A4:L4"/>
    <mergeCell ref="A5:L5"/>
    <mergeCell ref="I17:J17"/>
    <mergeCell ref="I18:J18"/>
    <mergeCell ref="I19:J19"/>
    <mergeCell ref="I20:J20"/>
    <mergeCell ref="I21:J21"/>
    <mergeCell ref="I22:J22"/>
    <mergeCell ref="I9:J9"/>
    <mergeCell ref="I10:J10"/>
    <mergeCell ref="I14:J14"/>
    <mergeCell ref="I23:J23"/>
    <mergeCell ref="I24:J24"/>
    <mergeCell ref="I25:J25"/>
    <mergeCell ref="A1:B1"/>
    <mergeCell ref="A2:B2"/>
    <mergeCell ref="A3:B3"/>
    <mergeCell ref="J6:L6"/>
    <mergeCell ref="A71:B71"/>
    <mergeCell ref="I16:J16"/>
    <mergeCell ref="A7:A8"/>
    <mergeCell ref="B7:B8"/>
    <mergeCell ref="C7:E7"/>
    <mergeCell ref="F7:I7"/>
    <mergeCell ref="J7:L7"/>
    <mergeCell ref="I8:J8"/>
    <mergeCell ref="I15:J15"/>
    <mergeCell ref="I32:J32"/>
    <mergeCell ref="I33:J33"/>
    <mergeCell ref="I34:J34"/>
    <mergeCell ref="A72:B72"/>
    <mergeCell ref="A73:B73"/>
    <mergeCell ref="A74:L74"/>
    <mergeCell ref="A75:L75"/>
    <mergeCell ref="J76:L76"/>
    <mergeCell ref="A77:A78"/>
    <mergeCell ref="B77:B78"/>
    <mergeCell ref="C77:E77"/>
    <mergeCell ref="F77:I77"/>
    <mergeCell ref="J77:L77"/>
    <mergeCell ref="I78:J78"/>
    <mergeCell ref="I79:J79"/>
    <mergeCell ref="I80:J80"/>
    <mergeCell ref="I81:J81"/>
    <mergeCell ref="I82:J82"/>
    <mergeCell ref="I83:J83"/>
    <mergeCell ref="I84:J84"/>
    <mergeCell ref="I85:J85"/>
    <mergeCell ref="I86:J86"/>
    <mergeCell ref="I87:J87"/>
    <mergeCell ref="I88:J88"/>
    <mergeCell ref="I89:J89"/>
    <mergeCell ref="I90:J90"/>
    <mergeCell ref="I91:J91"/>
    <mergeCell ref="I92:J92"/>
    <mergeCell ref="I93:J93"/>
    <mergeCell ref="I103:J103"/>
    <mergeCell ref="I94:J94"/>
    <mergeCell ref="I95:J95"/>
    <mergeCell ref="I100:J100"/>
    <mergeCell ref="I101:J101"/>
    <mergeCell ref="I102:J102"/>
  </mergeCells>
  <pageMargins left="0" right="0" top="0.74803149606299202" bottom="0.55118110236220497" header="0.31496062992126" footer="0.31496062992126"/>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I14" sqref="I14"/>
    </sheetView>
  </sheetViews>
  <sheetFormatPr defaultRowHeight="15" x14ac:dyDescent="0.25"/>
  <cols>
    <col min="1" max="1" width="29.28515625" customWidth="1"/>
    <col min="2" max="2" width="21.5703125" customWidth="1"/>
  </cols>
  <sheetData>
    <row r="1" spans="1:12" ht="15.75" x14ac:dyDescent="0.25">
      <c r="A1" s="4" t="str">
        <f>'118CKTC'!A1:B1</f>
        <v>TỈNH BẮC KẠN</v>
      </c>
      <c r="B1" s="5"/>
      <c r="C1" s="5"/>
      <c r="D1" s="5"/>
      <c r="E1" s="5"/>
      <c r="F1" s="5"/>
      <c r="G1" s="6" t="s">
        <v>106</v>
      </c>
      <c r="H1" s="5"/>
      <c r="I1" s="5"/>
    </row>
    <row r="2" spans="1:12" ht="15.75" x14ac:dyDescent="0.25">
      <c r="A2" s="4" t="str">
        <f>'118CKTC'!A2:B2</f>
        <v>HUYỆN CHỢ ĐỒN</v>
      </c>
      <c r="B2" s="5"/>
      <c r="C2" s="5"/>
      <c r="D2" s="5"/>
      <c r="E2" s="5"/>
      <c r="F2" s="5"/>
      <c r="G2" s="5"/>
      <c r="H2" s="5"/>
      <c r="I2" s="5"/>
    </row>
    <row r="3" spans="1:12" ht="15.75" x14ac:dyDescent="0.25">
      <c r="A3" s="4" t="str">
        <f>'118CKTC'!A3:B3</f>
        <v>XÃ BẰNG PHÚC</v>
      </c>
      <c r="B3" s="5"/>
      <c r="C3" s="5"/>
      <c r="D3" s="5"/>
      <c r="E3" s="5"/>
      <c r="F3" s="5"/>
      <c r="G3" s="5"/>
      <c r="H3" s="5"/>
      <c r="I3" s="5"/>
    </row>
    <row r="4" spans="1:12" ht="18" x14ac:dyDescent="0.25">
      <c r="A4" s="45" t="s">
        <v>123</v>
      </c>
      <c r="B4" s="45"/>
      <c r="C4" s="45"/>
      <c r="D4" s="45"/>
      <c r="E4" s="45"/>
      <c r="F4" s="45"/>
      <c r="G4" s="45"/>
      <c r="H4" s="45"/>
      <c r="I4" s="45"/>
      <c r="J4" s="2"/>
      <c r="K4" s="2"/>
      <c r="L4" s="2"/>
    </row>
    <row r="5" spans="1:12" ht="15.75" x14ac:dyDescent="0.25">
      <c r="A5" s="66" t="s">
        <v>107</v>
      </c>
      <c r="B5" s="66"/>
      <c r="C5" s="66"/>
      <c r="D5" s="66"/>
      <c r="E5" s="66"/>
      <c r="F5" s="66"/>
      <c r="G5" s="66"/>
      <c r="H5" s="66"/>
      <c r="I5" s="66"/>
      <c r="J5" s="1"/>
      <c r="K5" s="1"/>
      <c r="L5" s="1"/>
    </row>
    <row r="6" spans="1:12" ht="15.75" x14ac:dyDescent="0.25">
      <c r="A6" s="5"/>
      <c r="B6" s="5"/>
      <c r="C6" s="5"/>
      <c r="D6" s="5"/>
      <c r="E6" s="5"/>
      <c r="F6" s="5"/>
      <c r="G6" s="5" t="s">
        <v>116</v>
      </c>
      <c r="H6" s="5"/>
      <c r="I6" s="5"/>
    </row>
    <row r="7" spans="1:12" ht="15.75" x14ac:dyDescent="0.25">
      <c r="A7" s="5"/>
      <c r="B7" s="5"/>
      <c r="C7" s="5"/>
      <c r="D7" s="5"/>
      <c r="E7" s="5"/>
      <c r="F7" s="5"/>
      <c r="G7" s="5"/>
      <c r="H7" s="5"/>
      <c r="I7" s="5"/>
    </row>
    <row r="8" spans="1:12" ht="15.75" x14ac:dyDescent="0.25">
      <c r="A8" s="67" t="s">
        <v>68</v>
      </c>
      <c r="B8" s="65" t="s">
        <v>69</v>
      </c>
      <c r="C8" s="65" t="s">
        <v>70</v>
      </c>
      <c r="D8" s="65"/>
      <c r="E8" s="65" t="s">
        <v>103</v>
      </c>
      <c r="F8" s="65" t="s">
        <v>104</v>
      </c>
      <c r="G8" s="65"/>
      <c r="H8" s="65"/>
      <c r="I8" s="65"/>
    </row>
    <row r="9" spans="1:12" ht="15.75" x14ac:dyDescent="0.25">
      <c r="A9" s="67"/>
      <c r="B9" s="65"/>
      <c r="C9" s="65"/>
      <c r="D9" s="65"/>
      <c r="E9" s="65"/>
      <c r="F9" s="65" t="s">
        <v>71</v>
      </c>
      <c r="G9" s="65" t="s">
        <v>72</v>
      </c>
      <c r="H9" s="65" t="s">
        <v>73</v>
      </c>
      <c r="I9" s="65"/>
    </row>
    <row r="10" spans="1:12" ht="83.25" customHeight="1" x14ac:dyDescent="0.25">
      <c r="A10" s="67"/>
      <c r="B10" s="65"/>
      <c r="C10" s="14" t="s">
        <v>71</v>
      </c>
      <c r="D10" s="14" t="s">
        <v>105</v>
      </c>
      <c r="E10" s="65"/>
      <c r="F10" s="65"/>
      <c r="G10" s="65"/>
      <c r="H10" s="14" t="s">
        <v>74</v>
      </c>
      <c r="I10" s="14" t="s">
        <v>75</v>
      </c>
    </row>
    <row r="11" spans="1:12" ht="15.75" x14ac:dyDescent="0.25">
      <c r="A11" s="8" t="s">
        <v>49</v>
      </c>
      <c r="B11" s="16"/>
      <c r="C11" s="16"/>
      <c r="D11" s="16"/>
      <c r="E11" s="16"/>
      <c r="F11" s="16"/>
      <c r="G11" s="16"/>
      <c r="H11" s="16"/>
      <c r="I11" s="16"/>
    </row>
    <row r="12" spans="1:12" ht="15.75" x14ac:dyDescent="0.25">
      <c r="A12" s="11" t="s">
        <v>76</v>
      </c>
      <c r="B12" s="11">
        <v>0</v>
      </c>
      <c r="C12" s="11">
        <v>0</v>
      </c>
      <c r="D12" s="11">
        <v>0</v>
      </c>
      <c r="E12" s="11">
        <v>0</v>
      </c>
      <c r="F12" s="11">
        <v>0</v>
      </c>
      <c r="G12" s="11">
        <v>0</v>
      </c>
      <c r="H12" s="11">
        <v>0</v>
      </c>
      <c r="I12" s="11">
        <v>0</v>
      </c>
    </row>
    <row r="13" spans="1:12" ht="31.5" x14ac:dyDescent="0.25">
      <c r="A13" s="11" t="s">
        <v>77</v>
      </c>
      <c r="B13" s="11"/>
      <c r="C13" s="11"/>
      <c r="D13" s="11"/>
      <c r="E13" s="11"/>
      <c r="F13" s="11"/>
      <c r="G13" s="11"/>
      <c r="H13" s="11"/>
      <c r="I13" s="11"/>
    </row>
    <row r="14" spans="1:12" ht="15.75" x14ac:dyDescent="0.25">
      <c r="A14" s="11" t="s">
        <v>78</v>
      </c>
      <c r="B14" s="11">
        <v>0</v>
      </c>
      <c r="C14" s="11">
        <v>0</v>
      </c>
      <c r="D14" s="11">
        <v>0</v>
      </c>
      <c r="E14" s="11"/>
      <c r="F14" s="11">
        <v>0</v>
      </c>
      <c r="G14" s="11">
        <v>0</v>
      </c>
      <c r="H14" s="11">
        <v>0</v>
      </c>
      <c r="I14" s="11">
        <v>0</v>
      </c>
    </row>
    <row r="15" spans="1:12" ht="31.5" x14ac:dyDescent="0.25">
      <c r="A15" s="11" t="s">
        <v>77</v>
      </c>
      <c r="B15" s="11"/>
      <c r="C15" s="11"/>
      <c r="D15" s="11"/>
      <c r="E15" s="11"/>
      <c r="F15" s="11"/>
      <c r="G15" s="11"/>
      <c r="H15" s="11"/>
      <c r="I15" s="11"/>
    </row>
    <row r="16" spans="1:12" ht="15.75" x14ac:dyDescent="0.25">
      <c r="A16" s="11"/>
      <c r="B16" s="11"/>
      <c r="C16" s="11"/>
      <c r="D16" s="11"/>
      <c r="E16" s="11"/>
      <c r="F16" s="11"/>
      <c r="G16" s="11"/>
      <c r="H16" s="11"/>
      <c r="I16" s="11"/>
    </row>
  </sheetData>
  <mergeCells count="10">
    <mergeCell ref="F9:F10"/>
    <mergeCell ref="G9:G10"/>
    <mergeCell ref="H9:I9"/>
    <mergeCell ref="A4:I4"/>
    <mergeCell ref="A5:I5"/>
    <mergeCell ref="A8:A10"/>
    <mergeCell ref="B8:B10"/>
    <mergeCell ref="C8:D9"/>
    <mergeCell ref="E8:E10"/>
    <mergeCell ref="F8:I8"/>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4" workbookViewId="0">
      <selection activeCell="G17" sqref="G17"/>
    </sheetView>
  </sheetViews>
  <sheetFormatPr defaultRowHeight="15" x14ac:dyDescent="0.25"/>
  <cols>
    <col min="1" max="1" width="37.85546875" customWidth="1"/>
    <col min="2" max="2" width="11.42578125" customWidth="1"/>
    <col min="3" max="3" width="14.42578125" customWidth="1"/>
    <col min="4" max="4" width="13.42578125" customWidth="1"/>
    <col min="5" max="5" width="13.5703125" customWidth="1"/>
    <col min="6" max="6" width="11.7109375" customWidth="1"/>
    <col min="7" max="7" width="11.5703125" customWidth="1"/>
  </cols>
  <sheetData>
    <row r="1" spans="1:7" ht="15.75" x14ac:dyDescent="0.25">
      <c r="A1" s="4" t="str">
        <f>'119CKTC'!A1</f>
        <v>TỈNH BẮC KẠN</v>
      </c>
      <c r="B1" s="5"/>
      <c r="C1" s="5"/>
      <c r="D1" s="5"/>
      <c r="E1" s="6" t="s">
        <v>108</v>
      </c>
      <c r="F1" s="5"/>
      <c r="G1" s="5"/>
    </row>
    <row r="2" spans="1:7" ht="15.75" x14ac:dyDescent="0.25">
      <c r="A2" s="4" t="str">
        <f>'119CKTC'!A2</f>
        <v>HUYỆN CHỢ ĐỒN</v>
      </c>
      <c r="B2" s="5"/>
      <c r="C2" s="5"/>
      <c r="D2" s="5"/>
      <c r="E2" s="5"/>
      <c r="F2" s="5"/>
      <c r="G2" s="5"/>
    </row>
    <row r="3" spans="1:7" ht="15.75" x14ac:dyDescent="0.25">
      <c r="A3" s="4" t="str">
        <f>'119CKTC'!A3</f>
        <v>XÃ BẰNG PHÚC</v>
      </c>
      <c r="B3" s="5"/>
      <c r="C3" s="5"/>
      <c r="D3" s="5"/>
      <c r="E3" s="5"/>
      <c r="F3" s="5"/>
      <c r="G3" s="5"/>
    </row>
    <row r="4" spans="1:7" ht="15.75" x14ac:dyDescent="0.25">
      <c r="A4" s="4"/>
      <c r="B4" s="5"/>
      <c r="C4" s="5"/>
      <c r="D4" s="5"/>
      <c r="E4" s="5"/>
      <c r="F4" s="5"/>
      <c r="G4" s="5"/>
    </row>
    <row r="5" spans="1:7" ht="15.75" x14ac:dyDescent="0.25">
      <c r="A5" s="45" t="s">
        <v>117</v>
      </c>
      <c r="B5" s="45"/>
      <c r="C5" s="45"/>
      <c r="D5" s="45"/>
      <c r="E5" s="45"/>
      <c r="F5" s="45"/>
      <c r="G5" s="45"/>
    </row>
    <row r="6" spans="1:7" ht="15.75" x14ac:dyDescent="0.25">
      <c r="A6" s="46" t="s">
        <v>97</v>
      </c>
      <c r="B6" s="46"/>
      <c r="C6" s="46"/>
      <c r="D6" s="46"/>
      <c r="E6" s="46"/>
      <c r="F6" s="46"/>
      <c r="G6" s="46"/>
    </row>
    <row r="7" spans="1:7" ht="15.75" x14ac:dyDescent="0.25">
      <c r="A7" s="5"/>
      <c r="B7" s="5"/>
      <c r="C7" s="5"/>
      <c r="D7" s="5"/>
      <c r="E7" s="5"/>
      <c r="F7" s="7" t="s">
        <v>115</v>
      </c>
      <c r="G7" s="5"/>
    </row>
    <row r="8" spans="1:7" ht="22.5" customHeight="1" x14ac:dyDescent="0.25">
      <c r="A8" s="67" t="s">
        <v>0</v>
      </c>
      <c r="B8" s="67" t="s">
        <v>109</v>
      </c>
      <c r="C8" s="67"/>
      <c r="D8" s="67"/>
      <c r="E8" s="67" t="s">
        <v>110</v>
      </c>
      <c r="F8" s="67"/>
      <c r="G8" s="67"/>
    </row>
    <row r="9" spans="1:7" ht="47.25" x14ac:dyDescent="0.25">
      <c r="A9" s="67"/>
      <c r="B9" s="8" t="s">
        <v>79</v>
      </c>
      <c r="C9" s="8" t="s">
        <v>80</v>
      </c>
      <c r="D9" s="8" t="s">
        <v>81</v>
      </c>
      <c r="E9" s="8" t="s">
        <v>79</v>
      </c>
      <c r="F9" s="8" t="s">
        <v>80</v>
      </c>
      <c r="G9" s="8" t="s">
        <v>81</v>
      </c>
    </row>
    <row r="10" spans="1:7" ht="15.75" x14ac:dyDescent="0.25">
      <c r="A10" s="8" t="s">
        <v>49</v>
      </c>
      <c r="B10" s="14"/>
      <c r="C10" s="14"/>
      <c r="D10" s="14"/>
      <c r="E10" s="14"/>
      <c r="F10" s="14"/>
      <c r="G10" s="14"/>
    </row>
    <row r="11" spans="1:7" ht="31.5" x14ac:dyDescent="0.25">
      <c r="A11" s="12" t="s">
        <v>82</v>
      </c>
      <c r="B11" s="21">
        <v>2000000</v>
      </c>
      <c r="C11" s="17">
        <v>2500000</v>
      </c>
      <c r="D11" s="17">
        <f>B11-C11</f>
        <v>-500000</v>
      </c>
      <c r="E11" s="22">
        <v>3000000</v>
      </c>
      <c r="F11" s="23">
        <v>2000000</v>
      </c>
      <c r="G11" s="15">
        <f>E11-F11</f>
        <v>1000000</v>
      </c>
    </row>
    <row r="12" spans="1:7" ht="15.75" x14ac:dyDescent="0.25">
      <c r="A12" s="24" t="s">
        <v>124</v>
      </c>
      <c r="B12" s="21">
        <v>2000000</v>
      </c>
      <c r="C12" s="18">
        <v>2500000</v>
      </c>
      <c r="D12" s="17">
        <f t="shared" ref="D12:D14" si="0">B12-C12</f>
        <v>-500000</v>
      </c>
      <c r="E12" s="22">
        <v>5000000</v>
      </c>
      <c r="F12" s="23">
        <v>1500000</v>
      </c>
      <c r="G12" s="15">
        <f t="shared" ref="G12:G14" si="1">E12-F12</f>
        <v>3500000</v>
      </c>
    </row>
    <row r="13" spans="1:7" ht="15.75" x14ac:dyDescent="0.25">
      <c r="A13" s="24" t="s">
        <v>125</v>
      </c>
      <c r="B13" s="21">
        <v>2000000</v>
      </c>
      <c r="C13" s="17">
        <v>1500000</v>
      </c>
      <c r="D13" s="17">
        <f t="shared" si="0"/>
        <v>500000</v>
      </c>
      <c r="E13" s="22">
        <v>1000000</v>
      </c>
      <c r="F13" s="23">
        <v>2000000</v>
      </c>
      <c r="G13" s="15">
        <f t="shared" si="1"/>
        <v>-1000000</v>
      </c>
    </row>
    <row r="14" spans="1:7" ht="15.75" x14ac:dyDescent="0.25">
      <c r="A14" s="24" t="s">
        <v>126</v>
      </c>
      <c r="B14" s="21">
        <v>1500000</v>
      </c>
      <c r="C14" s="17">
        <v>3800000</v>
      </c>
      <c r="D14" s="17">
        <f t="shared" si="0"/>
        <v>-2300000</v>
      </c>
      <c r="E14" s="22">
        <v>2000000</v>
      </c>
      <c r="F14" s="23">
        <v>3580000</v>
      </c>
      <c r="G14" s="15">
        <f t="shared" si="1"/>
        <v>-1580000</v>
      </c>
    </row>
    <row r="15" spans="1:7" ht="15.75" x14ac:dyDescent="0.25">
      <c r="A15" s="24" t="s">
        <v>127</v>
      </c>
      <c r="B15" s="15"/>
      <c r="C15" s="15"/>
      <c r="D15" s="15"/>
      <c r="E15" s="15"/>
      <c r="F15" s="15"/>
      <c r="G15" s="15"/>
    </row>
    <row r="16" spans="1:7" ht="15.75" x14ac:dyDescent="0.25">
      <c r="A16" s="11" t="s">
        <v>83</v>
      </c>
      <c r="B16" s="15"/>
      <c r="C16" s="15"/>
      <c r="D16" s="15"/>
      <c r="E16" s="15"/>
      <c r="F16" s="15"/>
      <c r="G16" s="15"/>
    </row>
    <row r="17" spans="1:7" ht="15.75" x14ac:dyDescent="0.25">
      <c r="A17" s="11" t="s">
        <v>84</v>
      </c>
      <c r="B17" s="14"/>
      <c r="C17" s="14"/>
      <c r="D17" s="14"/>
      <c r="E17" s="14"/>
      <c r="F17" s="14"/>
      <c r="G17" s="14"/>
    </row>
    <row r="18" spans="1:7" ht="15.75" x14ac:dyDescent="0.25">
      <c r="A18" s="11" t="s">
        <v>85</v>
      </c>
      <c r="B18" s="14"/>
      <c r="C18" s="14"/>
      <c r="D18" s="14"/>
      <c r="E18" s="14"/>
      <c r="F18" s="14"/>
      <c r="G18" s="14"/>
    </row>
    <row r="19" spans="1:7" ht="15.75" x14ac:dyDescent="0.25">
      <c r="A19" s="11"/>
      <c r="B19" s="14"/>
      <c r="C19" s="14"/>
      <c r="D19" s="14"/>
      <c r="E19" s="14"/>
      <c r="F19" s="14"/>
      <c r="G19" s="14"/>
    </row>
    <row r="20" spans="1:7" ht="15.75" x14ac:dyDescent="0.25">
      <c r="A20" s="5"/>
      <c r="B20" s="5"/>
      <c r="C20" s="5"/>
      <c r="D20" s="5"/>
      <c r="E20" s="5"/>
      <c r="F20" s="5"/>
      <c r="G20" s="5"/>
    </row>
    <row r="21" spans="1:7" ht="15.75" x14ac:dyDescent="0.25">
      <c r="A21" s="19" t="s">
        <v>86</v>
      </c>
      <c r="B21" s="5"/>
      <c r="C21" s="5"/>
      <c r="D21" s="5"/>
      <c r="E21" s="5"/>
      <c r="F21" s="5"/>
      <c r="G21" s="5"/>
    </row>
    <row r="22" spans="1:7" ht="15.75" x14ac:dyDescent="0.25">
      <c r="A22" s="19" t="s">
        <v>87</v>
      </c>
      <c r="B22" s="5"/>
      <c r="C22" s="5"/>
      <c r="D22" s="5"/>
      <c r="E22" s="5"/>
      <c r="F22" s="5"/>
      <c r="G22" s="5"/>
    </row>
    <row r="23" spans="1:7" ht="15.75" x14ac:dyDescent="0.25">
      <c r="A23" s="20"/>
      <c r="B23" s="5"/>
      <c r="C23" s="5"/>
      <c r="D23" s="5"/>
      <c r="E23" s="5"/>
      <c r="F23" s="5"/>
      <c r="G23" s="5"/>
    </row>
    <row r="24" spans="1:7" ht="15.75" x14ac:dyDescent="0.25">
      <c r="A24" s="5"/>
      <c r="B24" s="5"/>
      <c r="C24" s="5"/>
      <c r="D24" s="5"/>
      <c r="E24" s="5"/>
      <c r="F24" s="5"/>
      <c r="G24" s="5"/>
    </row>
  </sheetData>
  <mergeCells count="5">
    <mergeCell ref="A8:A9"/>
    <mergeCell ref="B8:D8"/>
    <mergeCell ref="E8:G8"/>
    <mergeCell ref="A5:G5"/>
    <mergeCell ref="A6:G6"/>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116CKTC</vt:lpstr>
      <vt:lpstr>117CKTC</vt:lpstr>
      <vt:lpstr>118CKTC</vt:lpstr>
      <vt:lpstr>119CKTC</vt:lpstr>
      <vt:lpstr>120CKTC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nhatthienkt</dc:creator>
  <cp:lastModifiedBy>Admin</cp:lastModifiedBy>
  <cp:lastPrinted>2023-06-09T08:33:00Z</cp:lastPrinted>
  <dcterms:created xsi:type="dcterms:W3CDTF">2019-01-09T14:57:44Z</dcterms:created>
  <dcterms:modified xsi:type="dcterms:W3CDTF">2023-06-09T09:34:29Z</dcterms:modified>
</cp:coreProperties>
</file>